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12.128.1\File\040 経済部\04040 商工観光課\20 観光係\14 ビジョン・計画・調査\観光統計\★観光入込\R7入込\R7結果\02_下期（通年）\"/>
    </mc:Choice>
  </mc:AlternateContent>
  <xr:revisionPtr revIDLastSave="0" documentId="13_ncr:1_{CF9C385B-CB41-46D8-82E1-CACE724A976F}" xr6:coauthVersionLast="47" xr6:coauthVersionMax="47" xr10:uidLastSave="{00000000-0000-0000-0000-000000000000}"/>
  <bookViews>
    <workbookView xWindow="-120" yWindow="-120" windowWidth="29040" windowHeight="15720" tabRatio="841" xr2:uid="{00000000-000D-0000-FFFF-FFFF00000000}"/>
  </bookViews>
  <sheets>
    <sheet name="①R7観光客月間入込客数・宿泊数" sheetId="2" r:id="rId1"/>
    <sheet name="②R7外国人観光客月間国別宿泊数" sheetId="4" r:id="rId2"/>
    <sheet name="③観光客入込推移S41から" sheetId="5" r:id="rId3"/>
    <sheet name="④外国人宿泊推移H14～" sheetId="6" r:id="rId4"/>
    <sheet name="⑤外国人国別宿泊推移H11～" sheetId="7" r:id="rId5"/>
    <sheet name="⑥期間毎外国人宿泊数・延泊数（上位５か国）" sheetId="8" r:id="rId6"/>
  </sheets>
  <definedNames>
    <definedName name="_xlnm.Print_Area" localSheetId="0">①R7観光客月間入込客数・宿泊数!$A$1:$V$28</definedName>
    <definedName name="_xlnm.Print_Area" localSheetId="1">②R7外国人観光客月間国別宿泊数!$A$1:$AF$40</definedName>
    <definedName name="_xlnm.Print_Area" localSheetId="2">③観光客入込推移S41から!$A$1:$X$62</definedName>
    <definedName name="_xlnm.Print_Area" localSheetId="3">'④外国人宿泊推移H14～'!$A$1:$Y$35</definedName>
    <definedName name="_xlnm.Print_Area" localSheetId="4">'⑤外国人国別宿泊推移H11～'!$A$1:$AH$58</definedName>
    <definedName name="_xlnm.Print_Area" localSheetId="5">'⑥期間毎外国人宿泊数・延泊数（上位５か国）'!$A$1:$AG$40</definedName>
    <definedName name="_xlnm.Print_Titles" localSheetId="2">③観光客入込推移S41から!$2:$2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57" i="7" l="1"/>
  <c r="AH58" i="7" l="1"/>
  <c r="I23" i="2"/>
  <c r="J23" i="2"/>
  <c r="K23" i="2"/>
  <c r="L23" i="2"/>
  <c r="M23" i="2"/>
  <c r="H23" i="2"/>
  <c r="I19" i="2"/>
  <c r="O20" i="2"/>
  <c r="O19" i="2"/>
  <c r="N17" i="2"/>
  <c r="N16" i="2"/>
  <c r="P17" i="2"/>
  <c r="O17" i="2"/>
  <c r="O16" i="2"/>
  <c r="N13" i="2"/>
  <c r="O12" i="2"/>
  <c r="AE20" i="8"/>
  <c r="AG7" i="8"/>
  <c r="AG6" i="8"/>
  <c r="AG5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B28" i="2" l="1"/>
  <c r="AD38" i="4"/>
  <c r="AD33" i="4"/>
  <c r="AE6" i="8" l="1"/>
  <c r="AE7" i="8"/>
  <c r="AE8" i="8"/>
  <c r="AE9" i="8"/>
  <c r="AE10" i="8"/>
  <c r="AE11" i="8"/>
  <c r="AE12" i="8"/>
  <c r="AE13" i="8"/>
  <c r="AE14" i="8"/>
  <c r="AE15" i="8"/>
  <c r="AE16" i="8"/>
  <c r="AE17" i="8"/>
  <c r="AE18" i="8"/>
  <c r="AE19" i="8"/>
  <c r="AE21" i="8"/>
  <c r="AE22" i="8"/>
  <c r="AE23" i="8"/>
  <c r="AE24" i="8"/>
  <c r="AE25" i="8"/>
  <c r="AE26" i="8"/>
  <c r="AE27" i="8"/>
  <c r="AE28" i="8"/>
  <c r="AG28" i="8" s="1"/>
  <c r="AE5" i="8"/>
  <c r="Y16" i="6"/>
  <c r="AD37" i="4"/>
  <c r="AD32" i="4"/>
  <c r="C34" i="8"/>
  <c r="C33" i="8"/>
  <c r="C31" i="8"/>
  <c r="G31" i="8"/>
  <c r="AG8" i="8"/>
  <c r="U39" i="8" l="1"/>
  <c r="M39" i="8"/>
  <c r="E39" i="8"/>
  <c r="AC38" i="8"/>
  <c r="U38" i="8"/>
  <c r="M38" i="8"/>
  <c r="E38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A33" i="8"/>
  <c r="S33" i="8"/>
  <c r="K33" i="8"/>
  <c r="AA32" i="8"/>
  <c r="S32" i="8"/>
  <c r="P32" i="8"/>
  <c r="K32" i="8"/>
  <c r="H32" i="8"/>
  <c r="C32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F31" i="8"/>
  <c r="E31" i="8"/>
  <c r="D31" i="8"/>
  <c r="AG27" i="8"/>
  <c r="AG26" i="8"/>
  <c r="AC33" i="8"/>
  <c r="U33" i="8"/>
  <c r="M33" i="8"/>
  <c r="E33" i="8"/>
  <c r="AG25" i="8"/>
  <c r="AD38" i="8"/>
  <c r="AB38" i="8"/>
  <c r="AA38" i="8"/>
  <c r="Z38" i="8"/>
  <c r="Y38" i="8"/>
  <c r="X38" i="8"/>
  <c r="W38" i="8"/>
  <c r="V38" i="8"/>
  <c r="T38" i="8"/>
  <c r="S38" i="8"/>
  <c r="R38" i="8"/>
  <c r="Q38" i="8"/>
  <c r="P38" i="8"/>
  <c r="O38" i="8"/>
  <c r="N38" i="8"/>
  <c r="L38" i="8"/>
  <c r="K38" i="8"/>
  <c r="J38" i="8"/>
  <c r="I38" i="8"/>
  <c r="H38" i="8"/>
  <c r="G38" i="8"/>
  <c r="F38" i="8"/>
  <c r="D38" i="8"/>
  <c r="C38" i="8"/>
  <c r="AD33" i="8"/>
  <c r="AB33" i="8"/>
  <c r="Z33" i="8"/>
  <c r="Y33" i="8"/>
  <c r="X33" i="8"/>
  <c r="W33" i="8"/>
  <c r="V33" i="8"/>
  <c r="T33" i="8"/>
  <c r="R33" i="8"/>
  <c r="Q33" i="8"/>
  <c r="P33" i="8"/>
  <c r="O33" i="8"/>
  <c r="N33" i="8"/>
  <c r="L33" i="8"/>
  <c r="J33" i="8"/>
  <c r="I33" i="8"/>
  <c r="H33" i="8"/>
  <c r="G33" i="8"/>
  <c r="F33" i="8"/>
  <c r="D33" i="8"/>
  <c r="W37" i="8"/>
  <c r="O37" i="8"/>
  <c r="G37" i="8"/>
  <c r="AG22" i="8"/>
  <c r="Z32" i="8"/>
  <c r="R32" i="8"/>
  <c r="J32" i="8"/>
  <c r="AG21" i="8"/>
  <c r="AD39" i="8"/>
  <c r="AC39" i="8"/>
  <c r="AB39" i="8"/>
  <c r="AA39" i="8"/>
  <c r="Z37" i="8"/>
  <c r="Y37" i="8"/>
  <c r="X37" i="8"/>
  <c r="W39" i="8"/>
  <c r="V39" i="8"/>
  <c r="U37" i="8"/>
  <c r="T39" i="8"/>
  <c r="S39" i="8"/>
  <c r="R37" i="8"/>
  <c r="Q37" i="8"/>
  <c r="P37" i="8"/>
  <c r="O39" i="8"/>
  <c r="N39" i="8"/>
  <c r="M37" i="8"/>
  <c r="L39" i="8"/>
  <c r="K39" i="8"/>
  <c r="J39" i="8"/>
  <c r="I37" i="8"/>
  <c r="H37" i="8"/>
  <c r="G39" i="8"/>
  <c r="F39" i="8"/>
  <c r="E37" i="8"/>
  <c r="D39" i="8"/>
  <c r="AG20" i="8"/>
  <c r="AD34" i="8"/>
  <c r="AC34" i="8"/>
  <c r="AB34" i="8"/>
  <c r="AA34" i="8"/>
  <c r="Z34" i="8"/>
  <c r="Y32" i="8"/>
  <c r="X34" i="8"/>
  <c r="W34" i="8"/>
  <c r="V34" i="8"/>
  <c r="U34" i="8"/>
  <c r="T34" i="8"/>
  <c r="S34" i="8"/>
  <c r="R34" i="8"/>
  <c r="Q32" i="8"/>
  <c r="P34" i="8"/>
  <c r="O34" i="8"/>
  <c r="N34" i="8"/>
  <c r="M34" i="8"/>
  <c r="L34" i="8"/>
  <c r="K34" i="8"/>
  <c r="J34" i="8"/>
  <c r="I32" i="8"/>
  <c r="H34" i="8"/>
  <c r="G34" i="8"/>
  <c r="F34" i="8"/>
  <c r="E34" i="8"/>
  <c r="D34" i="8"/>
  <c r="AG19" i="8"/>
  <c r="AE37" i="8"/>
  <c r="AG17" i="8"/>
  <c r="AG16" i="8"/>
  <c r="AG15" i="8"/>
  <c r="AE36" i="8"/>
  <c r="AG13" i="8"/>
  <c r="AG12" i="8"/>
  <c r="AG11" i="8"/>
  <c r="AG10" i="8"/>
  <c r="AG9" i="8"/>
  <c r="Y34" i="6"/>
  <c r="P62" i="5"/>
  <c r="O62" i="5"/>
  <c r="AD5" i="4"/>
  <c r="R16" i="2"/>
  <c r="Q8" i="2"/>
  <c r="Q9" i="2"/>
  <c r="Q11" i="2"/>
  <c r="O5" i="2"/>
  <c r="Q5" i="2"/>
  <c r="Q15" i="2"/>
  <c r="Q4" i="2"/>
  <c r="O15" i="2"/>
  <c r="Q6" i="2"/>
  <c r="Q7" i="2"/>
  <c r="Q12" i="2"/>
  <c r="Q13" i="2"/>
  <c r="Q14" i="2"/>
  <c r="Q62" i="5" l="1"/>
  <c r="AE32" i="8"/>
  <c r="AE34" i="8"/>
  <c r="AG23" i="8"/>
  <c r="AE33" i="8"/>
  <c r="I34" i="8"/>
  <c r="J37" i="8"/>
  <c r="H39" i="8"/>
  <c r="AG14" i="8"/>
  <c r="D32" i="8"/>
  <c r="L32" i="8"/>
  <c r="T32" i="8"/>
  <c r="AB32" i="8"/>
  <c r="C37" i="8"/>
  <c r="K37" i="8"/>
  <c r="S37" i="8"/>
  <c r="AA37" i="8"/>
  <c r="I39" i="8"/>
  <c r="Q39" i="8"/>
  <c r="Y39" i="8"/>
  <c r="Q34" i="8"/>
  <c r="P39" i="8"/>
  <c r="AE30" i="8"/>
  <c r="E32" i="8"/>
  <c r="M32" i="8"/>
  <c r="U32" i="8"/>
  <c r="AC32" i="8"/>
  <c r="D37" i="8"/>
  <c r="L37" i="8"/>
  <c r="T37" i="8"/>
  <c r="AB37" i="8"/>
  <c r="R39" i="8"/>
  <c r="Z39" i="8"/>
  <c r="X39" i="8"/>
  <c r="AG18" i="8"/>
  <c r="F32" i="8"/>
  <c r="N32" i="8"/>
  <c r="V32" i="8"/>
  <c r="AD32" i="8"/>
  <c r="AE35" i="8"/>
  <c r="AC37" i="8"/>
  <c r="C39" i="8"/>
  <c r="Y34" i="8"/>
  <c r="G32" i="8"/>
  <c r="O32" i="8"/>
  <c r="W32" i="8"/>
  <c r="F37" i="8"/>
  <c r="N37" i="8"/>
  <c r="V37" i="8"/>
  <c r="AD37" i="8"/>
  <c r="X32" i="8"/>
  <c r="Q10" i="2"/>
  <c r="AG24" i="8" l="1"/>
  <c r="AE38" i="8"/>
  <c r="AE39" i="8"/>
  <c r="C36" i="4" l="1"/>
  <c r="D36" i="4"/>
  <c r="E36" i="4"/>
  <c r="F36" i="4"/>
  <c r="G36" i="4"/>
  <c r="G39" i="4" s="1"/>
  <c r="H36" i="4"/>
  <c r="H40" i="4" s="1"/>
  <c r="I36" i="4"/>
  <c r="I40" i="4" s="1"/>
  <c r="J36" i="4"/>
  <c r="J39" i="4" s="1"/>
  <c r="K36" i="4"/>
  <c r="L36" i="4"/>
  <c r="M36" i="4"/>
  <c r="N36" i="4"/>
  <c r="O36" i="4"/>
  <c r="O40" i="4" s="1"/>
  <c r="P36" i="4"/>
  <c r="P39" i="4" s="1"/>
  <c r="Q36" i="4"/>
  <c r="Q39" i="4" s="1"/>
  <c r="R36" i="4"/>
  <c r="R39" i="4" s="1"/>
  <c r="S36" i="4"/>
  <c r="T36" i="4"/>
  <c r="U36" i="4"/>
  <c r="V36" i="4"/>
  <c r="W36" i="4"/>
  <c r="W39" i="4" s="1"/>
  <c r="X36" i="4"/>
  <c r="X39" i="4" s="1"/>
  <c r="Y36" i="4"/>
  <c r="Y39" i="4" s="1"/>
  <c r="Z36" i="4"/>
  <c r="Z39" i="4" s="1"/>
  <c r="AA36" i="4"/>
  <c r="AB36" i="4"/>
  <c r="AC36" i="4"/>
  <c r="B36" i="4"/>
  <c r="B39" i="4" s="1"/>
  <c r="C31" i="4"/>
  <c r="C35" i="4" s="1"/>
  <c r="D31" i="4"/>
  <c r="D35" i="4" s="1"/>
  <c r="E31" i="4"/>
  <c r="E34" i="4" s="1"/>
  <c r="F31" i="4"/>
  <c r="F34" i="4" s="1"/>
  <c r="G31" i="4"/>
  <c r="H31" i="4"/>
  <c r="I31" i="4"/>
  <c r="J31" i="4"/>
  <c r="J35" i="4" s="1"/>
  <c r="K31" i="4"/>
  <c r="K35" i="4" s="1"/>
  <c r="L31" i="4"/>
  <c r="L34" i="4" s="1"/>
  <c r="M31" i="4"/>
  <c r="M35" i="4" s="1"/>
  <c r="N31" i="4"/>
  <c r="N34" i="4" s="1"/>
  <c r="O31" i="4"/>
  <c r="P31" i="4"/>
  <c r="P35" i="4" s="1"/>
  <c r="Q31" i="4"/>
  <c r="R31" i="4"/>
  <c r="R34" i="4" s="1"/>
  <c r="S31" i="4"/>
  <c r="S34" i="4" s="1"/>
  <c r="T31" i="4"/>
  <c r="T34" i="4" s="1"/>
  <c r="U31" i="4"/>
  <c r="U34" i="4" s="1"/>
  <c r="V31" i="4"/>
  <c r="V35" i="4" s="1"/>
  <c r="W31" i="4"/>
  <c r="W34" i="4" s="1"/>
  <c r="X31" i="4"/>
  <c r="X34" i="4" s="1"/>
  <c r="Y31" i="4"/>
  <c r="Z31" i="4"/>
  <c r="Z34" i="4" s="1"/>
  <c r="AA31" i="4"/>
  <c r="AA34" i="4" s="1"/>
  <c r="AB31" i="4"/>
  <c r="AB34" i="4" s="1"/>
  <c r="AC31" i="4"/>
  <c r="AC34" i="4" s="1"/>
  <c r="B31" i="4"/>
  <c r="B35" i="4" s="1"/>
  <c r="P60" i="5"/>
  <c r="O60" i="5"/>
  <c r="Q60" i="5" s="1"/>
  <c r="R60" i="5" s="1"/>
  <c r="H16" i="2"/>
  <c r="H18" i="2" s="1"/>
  <c r="I16" i="2"/>
  <c r="I18" i="2" s="1"/>
  <c r="J16" i="2"/>
  <c r="J18" i="2" s="1"/>
  <c r="K16" i="2"/>
  <c r="K18" i="2" s="1"/>
  <c r="L16" i="2"/>
  <c r="L18" i="2" s="1"/>
  <c r="M16" i="2"/>
  <c r="M18" i="2" s="1"/>
  <c r="H19" i="2"/>
  <c r="I28" i="2"/>
  <c r="J19" i="2"/>
  <c r="K19" i="2"/>
  <c r="L19" i="2"/>
  <c r="M19" i="2"/>
  <c r="S16" i="2"/>
  <c r="Q16" i="2"/>
  <c r="C40" i="4"/>
  <c r="D40" i="4"/>
  <c r="E40" i="4"/>
  <c r="F40" i="4"/>
  <c r="G40" i="4"/>
  <c r="K40" i="4"/>
  <c r="L40" i="4"/>
  <c r="M40" i="4"/>
  <c r="N40" i="4"/>
  <c r="V40" i="4"/>
  <c r="W40" i="4"/>
  <c r="AA40" i="4"/>
  <c r="AC40" i="4"/>
  <c r="C39" i="4"/>
  <c r="D39" i="4"/>
  <c r="E39" i="4"/>
  <c r="F39" i="4"/>
  <c r="K39" i="4"/>
  <c r="L39" i="4"/>
  <c r="M39" i="4"/>
  <c r="N39" i="4"/>
  <c r="S39" i="4"/>
  <c r="T39" i="4"/>
  <c r="U39" i="4"/>
  <c r="V39" i="4"/>
  <c r="AA39" i="4"/>
  <c r="AB39" i="4"/>
  <c r="AC39" i="4"/>
  <c r="G35" i="4"/>
  <c r="H35" i="4"/>
  <c r="I35" i="4"/>
  <c r="O35" i="4"/>
  <c r="C34" i="4"/>
  <c r="G34" i="4"/>
  <c r="H34" i="4"/>
  <c r="I34" i="4"/>
  <c r="K34" i="4"/>
  <c r="M34" i="4"/>
  <c r="O34" i="4"/>
  <c r="Q34" i="4"/>
  <c r="Y34" i="4"/>
  <c r="B16" i="2"/>
  <c r="C16" i="2"/>
  <c r="C18" i="2" s="1"/>
  <c r="D16" i="2"/>
  <c r="D18" i="2" s="1"/>
  <c r="E16" i="2"/>
  <c r="F16" i="2"/>
  <c r="F18" i="2" s="1"/>
  <c r="G16" i="2"/>
  <c r="G18" i="2" s="1"/>
  <c r="B19" i="2"/>
  <c r="C19" i="2"/>
  <c r="D19" i="2"/>
  <c r="E19" i="2"/>
  <c r="F19" i="2"/>
  <c r="G19" i="2"/>
  <c r="B23" i="2"/>
  <c r="C23" i="2"/>
  <c r="D23" i="2"/>
  <c r="E23" i="2"/>
  <c r="F23" i="2"/>
  <c r="G23" i="2"/>
  <c r="AD6" i="4"/>
  <c r="AF6" i="4" s="1"/>
  <c r="AD7" i="4"/>
  <c r="AD8" i="4"/>
  <c r="AF8" i="4" s="1"/>
  <c r="AD9" i="4"/>
  <c r="AD10" i="4"/>
  <c r="AD11" i="4"/>
  <c r="AF11" i="4" s="1"/>
  <c r="AD12" i="4"/>
  <c r="AF12" i="4" s="1"/>
  <c r="AD13" i="4"/>
  <c r="AF13" i="4" s="1"/>
  <c r="AD14" i="4"/>
  <c r="AF14" i="4" s="1"/>
  <c r="AD15" i="4"/>
  <c r="AF15" i="4" s="1"/>
  <c r="AD16" i="4"/>
  <c r="AF16" i="4" s="1"/>
  <c r="AD17" i="4"/>
  <c r="AF17" i="4" s="1"/>
  <c r="AD18" i="4"/>
  <c r="AF18" i="4" s="1"/>
  <c r="AD19" i="4"/>
  <c r="AF19" i="4" s="1"/>
  <c r="AD20" i="4"/>
  <c r="AF20" i="4" s="1"/>
  <c r="AD21" i="4"/>
  <c r="AF21" i="4" s="1"/>
  <c r="AD22" i="4"/>
  <c r="AD23" i="4"/>
  <c r="AF23" i="4" s="1"/>
  <c r="AD24" i="4"/>
  <c r="AF24" i="4" s="1"/>
  <c r="AD25" i="4"/>
  <c r="AF25" i="4" s="1"/>
  <c r="AD26" i="4"/>
  <c r="AF26" i="4" s="1"/>
  <c r="AD27" i="4"/>
  <c r="AF27" i="4" s="1"/>
  <c r="AD28" i="4"/>
  <c r="AF28" i="4" s="1"/>
  <c r="AF5" i="4"/>
  <c r="AF7" i="4"/>
  <c r="AF9" i="4"/>
  <c r="AF10" i="4"/>
  <c r="AF22" i="4"/>
  <c r="P61" i="5"/>
  <c r="O61" i="5"/>
  <c r="X34" i="6"/>
  <c r="X16" i="6"/>
  <c r="AH55" i="7"/>
  <c r="AH56" i="7"/>
  <c r="P34" i="4" l="1"/>
  <c r="H39" i="4"/>
  <c r="P40" i="4"/>
  <c r="P19" i="2"/>
  <c r="W35" i="4"/>
  <c r="O39" i="4"/>
  <c r="J40" i="4"/>
  <c r="AC35" i="4"/>
  <c r="H27" i="2"/>
  <c r="L28" i="2"/>
  <c r="J28" i="2"/>
  <c r="F35" i="4"/>
  <c r="E35" i="4"/>
  <c r="V34" i="4"/>
  <c r="B34" i="4"/>
  <c r="N35" i="4"/>
  <c r="D34" i="4"/>
  <c r="Q61" i="5"/>
  <c r="R62" i="5" s="1"/>
  <c r="L35" i="4"/>
  <c r="AD31" i="4"/>
  <c r="AD34" i="4" s="1"/>
  <c r="AA35" i="4"/>
  <c r="AD36" i="4"/>
  <c r="AD39" i="4" s="1"/>
  <c r="B18" i="2"/>
  <c r="M27" i="2"/>
  <c r="L27" i="2"/>
  <c r="K27" i="2"/>
  <c r="J27" i="2"/>
  <c r="H28" i="2"/>
  <c r="I27" i="2"/>
  <c r="I39" i="4"/>
  <c r="B40" i="4"/>
  <c r="J34" i="4"/>
  <c r="E27" i="2"/>
  <c r="E28" i="2"/>
  <c r="D27" i="2"/>
  <c r="E18" i="2"/>
  <c r="M28" i="2"/>
  <c r="K28" i="2"/>
  <c r="G28" i="2"/>
  <c r="C27" i="2"/>
  <c r="B27" i="2"/>
  <c r="F28" i="2"/>
  <c r="D28" i="2"/>
  <c r="F27" i="2"/>
  <c r="G27" i="2"/>
  <c r="C28" i="2"/>
  <c r="AH54" i="7"/>
  <c r="AH53" i="7"/>
  <c r="P59" i="5"/>
  <c r="O59" i="5"/>
  <c r="P58" i="5"/>
  <c r="O58" i="5"/>
  <c r="P57" i="5"/>
  <c r="O57" i="5"/>
  <c r="P56" i="5"/>
  <c r="O56" i="5"/>
  <c r="P55" i="5"/>
  <c r="O55" i="5"/>
  <c r="P26" i="2"/>
  <c r="P25" i="2"/>
  <c r="P24" i="2"/>
  <c r="P23" i="2"/>
  <c r="P22" i="2"/>
  <c r="P21" i="2"/>
  <c r="N21" i="2" s="1"/>
  <c r="P20" i="2"/>
  <c r="N20" i="2" s="1"/>
  <c r="O21" i="2"/>
  <c r="O22" i="2"/>
  <c r="P16" i="2"/>
  <c r="P5" i="2"/>
  <c r="V5" i="2" s="1"/>
  <c r="P6" i="2"/>
  <c r="V6" i="2" s="1"/>
  <c r="P7" i="2"/>
  <c r="V7" i="2" s="1"/>
  <c r="P8" i="2"/>
  <c r="V8" i="2" s="1"/>
  <c r="P9" i="2"/>
  <c r="V9" i="2" s="1"/>
  <c r="P10" i="2"/>
  <c r="V10" i="2" s="1"/>
  <c r="P11" i="2"/>
  <c r="V11" i="2" s="1"/>
  <c r="P12" i="2"/>
  <c r="V12" i="2" s="1"/>
  <c r="P13" i="2"/>
  <c r="V13" i="2" s="1"/>
  <c r="P14" i="2"/>
  <c r="V14" i="2" s="1"/>
  <c r="P15" i="2"/>
  <c r="V15" i="2" s="1"/>
  <c r="P4" i="2"/>
  <c r="V4" i="2" s="1"/>
  <c r="O4" i="2"/>
  <c r="U4" i="2" s="1"/>
  <c r="U15" i="2"/>
  <c r="O14" i="2"/>
  <c r="O13" i="2"/>
  <c r="U12" i="2"/>
  <c r="O11" i="2"/>
  <c r="U11" i="2" s="1"/>
  <c r="O10" i="2"/>
  <c r="U10" i="2" s="1"/>
  <c r="O9" i="2"/>
  <c r="U9" i="2" s="1"/>
  <c r="O8" i="2"/>
  <c r="O7" i="2"/>
  <c r="U7" i="2" s="1"/>
  <c r="O6" i="2"/>
  <c r="O23" i="2"/>
  <c r="O24" i="2"/>
  <c r="O25" i="2"/>
  <c r="O26" i="2"/>
  <c r="AD35" i="4" l="1"/>
  <c r="AD40" i="4"/>
  <c r="N26" i="2"/>
  <c r="N25" i="2"/>
  <c r="N24" i="2"/>
  <c r="P27" i="2"/>
  <c r="P28" i="2"/>
  <c r="O27" i="2"/>
  <c r="P18" i="2"/>
  <c r="V16" i="2"/>
  <c r="N14" i="2"/>
  <c r="T14" i="2" s="1"/>
  <c r="U14" i="2"/>
  <c r="T13" i="2"/>
  <c r="U13" i="2"/>
  <c r="N8" i="2"/>
  <c r="T8" i="2" s="1"/>
  <c r="U8" i="2"/>
  <c r="N6" i="2"/>
  <c r="T6" i="2" s="1"/>
  <c r="U6" i="2"/>
  <c r="N5" i="2"/>
  <c r="T5" i="2" s="1"/>
  <c r="U5" i="2"/>
  <c r="U16" i="2"/>
  <c r="O18" i="2"/>
  <c r="O28" i="2"/>
  <c r="N23" i="2"/>
  <c r="N11" i="2"/>
  <c r="T11" i="2" s="1"/>
  <c r="N10" i="2"/>
  <c r="T10" i="2" s="1"/>
  <c r="N12" i="2"/>
  <c r="T12" i="2" s="1"/>
  <c r="N19" i="2"/>
  <c r="N7" i="2"/>
  <c r="T7" i="2" s="1"/>
  <c r="N15" i="2"/>
  <c r="T15" i="2" s="1"/>
  <c r="N9" i="2"/>
  <c r="T9" i="2" s="1"/>
  <c r="N22" i="2"/>
  <c r="N4" i="2"/>
  <c r="T4" i="2" s="1"/>
  <c r="Q58" i="5"/>
  <c r="AH52" i="7"/>
  <c r="AH51" i="7"/>
  <c r="V34" i="6"/>
  <c r="V16" i="6"/>
  <c r="X25" i="2" l="1"/>
  <c r="X26" i="2"/>
  <c r="Y26" i="2" s="1"/>
  <c r="Y24" i="2"/>
  <c r="X24" i="2"/>
  <c r="N28" i="2"/>
  <c r="N27" i="2"/>
  <c r="T16" i="2"/>
  <c r="N18" i="2"/>
  <c r="R61" i="5"/>
  <c r="R58" i="5"/>
  <c r="R59" i="5"/>
  <c r="W34" i="6" l="1"/>
  <c r="W16" i="6"/>
  <c r="U34" i="6"/>
  <c r="U16" i="6"/>
  <c r="AH49" i="7"/>
  <c r="AH50" i="7"/>
  <c r="AH5" i="7" l="1"/>
  <c r="P54" i="5" l="1"/>
  <c r="O54" i="5"/>
  <c r="P53" i="5"/>
  <c r="O53" i="5"/>
  <c r="P52" i="5"/>
  <c r="O52" i="5"/>
  <c r="Q52" i="5" s="1"/>
  <c r="P51" i="5"/>
  <c r="O51" i="5"/>
  <c r="P50" i="5"/>
  <c r="O50" i="5"/>
  <c r="P49" i="5"/>
  <c r="O49" i="5"/>
  <c r="P48" i="5"/>
  <c r="O48" i="5"/>
  <c r="Q48" i="5" s="1"/>
  <c r="P47" i="5"/>
  <c r="O47" i="5"/>
  <c r="P46" i="5"/>
  <c r="O46" i="5"/>
  <c r="P45" i="5"/>
  <c r="O45" i="5"/>
  <c r="P44" i="5"/>
  <c r="O44" i="5"/>
  <c r="Q44" i="5" s="1"/>
  <c r="P43" i="5"/>
  <c r="O43" i="5"/>
  <c r="T42" i="5"/>
  <c r="S42" i="5"/>
  <c r="P42" i="5"/>
  <c r="O42" i="5"/>
  <c r="P41" i="5"/>
  <c r="O41" i="5"/>
  <c r="P40" i="5"/>
  <c r="O40" i="5"/>
  <c r="P39" i="5"/>
  <c r="O39" i="5"/>
  <c r="P38" i="5"/>
  <c r="Q38" i="5" s="1"/>
  <c r="O38" i="5"/>
  <c r="P37" i="5"/>
  <c r="O37" i="5"/>
  <c r="P36" i="5"/>
  <c r="O36" i="5"/>
  <c r="P35" i="5"/>
  <c r="O35" i="5"/>
  <c r="P34" i="5"/>
  <c r="Q34" i="5" s="1"/>
  <c r="O34" i="5"/>
  <c r="P33" i="5"/>
  <c r="O33" i="5"/>
  <c r="P32" i="5"/>
  <c r="O32" i="5"/>
  <c r="P31" i="5"/>
  <c r="O31" i="5"/>
  <c r="P30" i="5"/>
  <c r="Q30" i="5" s="1"/>
  <c r="O30" i="5"/>
  <c r="P29" i="5"/>
  <c r="O29" i="5"/>
  <c r="P28" i="5"/>
  <c r="O28" i="5"/>
  <c r="P27" i="5"/>
  <c r="O27" i="5"/>
  <c r="P26" i="5"/>
  <c r="Q26" i="5" s="1"/>
  <c r="O26" i="5"/>
  <c r="P25" i="5"/>
  <c r="O25" i="5"/>
  <c r="P24" i="5"/>
  <c r="O24" i="5"/>
  <c r="P23" i="5"/>
  <c r="O23" i="5"/>
  <c r="P22" i="5"/>
  <c r="Q22" i="5" s="1"/>
  <c r="O22" i="5"/>
  <c r="P21" i="5"/>
  <c r="O21" i="5"/>
  <c r="P20" i="5"/>
  <c r="O20" i="5"/>
  <c r="P19" i="5"/>
  <c r="O19" i="5"/>
  <c r="P18" i="5"/>
  <c r="Q18" i="5" s="1"/>
  <c r="O18" i="5"/>
  <c r="P17" i="5"/>
  <c r="O17" i="5"/>
  <c r="P16" i="5"/>
  <c r="O16" i="5"/>
  <c r="P15" i="5"/>
  <c r="O15" i="5"/>
  <c r="P14" i="5"/>
  <c r="Q14" i="5" s="1"/>
  <c r="O14" i="5"/>
  <c r="P13" i="5"/>
  <c r="O13" i="5"/>
  <c r="P12" i="5"/>
  <c r="O12" i="5"/>
  <c r="P11" i="5"/>
  <c r="O11" i="5"/>
  <c r="P10" i="5"/>
  <c r="Q10" i="5" s="1"/>
  <c r="O10" i="5"/>
  <c r="P9" i="5"/>
  <c r="O9" i="5"/>
  <c r="P8" i="5"/>
  <c r="O8" i="5"/>
  <c r="P7" i="5"/>
  <c r="O7" i="5"/>
  <c r="P6" i="5"/>
  <c r="Q6" i="5" s="1"/>
  <c r="O6" i="5"/>
  <c r="P5" i="5"/>
  <c r="O5" i="5"/>
  <c r="P4" i="5"/>
  <c r="O4" i="5"/>
  <c r="P3" i="5"/>
  <c r="O3" i="5"/>
  <c r="Q43" i="5" l="1"/>
  <c r="R44" i="5" s="1"/>
  <c r="Q47" i="5"/>
  <c r="Q3" i="5"/>
  <c r="Q27" i="5"/>
  <c r="Q54" i="5"/>
  <c r="Q31" i="5"/>
  <c r="R31" i="5" s="1"/>
  <c r="Q35" i="5"/>
  <c r="R35" i="5" s="1"/>
  <c r="Q12" i="5"/>
  <c r="Q23" i="5"/>
  <c r="R23" i="5" s="1"/>
  <c r="Q8" i="5"/>
  <c r="Q19" i="5"/>
  <c r="R19" i="5" s="1"/>
  <c r="Q39" i="5"/>
  <c r="Q4" i="5"/>
  <c r="Q15" i="5"/>
  <c r="Q42" i="5"/>
  <c r="Q46" i="5"/>
  <c r="R47" i="5" s="1"/>
  <c r="Q50" i="5"/>
  <c r="Q7" i="5"/>
  <c r="R7" i="5" s="1"/>
  <c r="R39" i="5"/>
  <c r="Q51" i="5"/>
  <c r="Q16" i="5"/>
  <c r="Q20" i="5"/>
  <c r="Q24" i="5"/>
  <c r="Q28" i="5"/>
  <c r="R28" i="5" s="1"/>
  <c r="Q32" i="5"/>
  <c r="Q36" i="5"/>
  <c r="Q40" i="5"/>
  <c r="Q5" i="5"/>
  <c r="Q9" i="5"/>
  <c r="Q13" i="5"/>
  <c r="Q17" i="5"/>
  <c r="Q21" i="5"/>
  <c r="R22" i="5" s="1"/>
  <c r="Q25" i="5"/>
  <c r="Q29" i="5"/>
  <c r="R30" i="5" s="1"/>
  <c r="Q33" i="5"/>
  <c r="Q37" i="5"/>
  <c r="Q41" i="5"/>
  <c r="R41" i="5" s="1"/>
  <c r="Q11" i="5"/>
  <c r="R11" i="5" s="1"/>
  <c r="R27" i="5"/>
  <c r="Q45" i="5"/>
  <c r="R45" i="5" s="1"/>
  <c r="Q49" i="5"/>
  <c r="R49" i="5" s="1"/>
  <c r="Q53" i="5"/>
  <c r="R40" i="5"/>
  <c r="R6" i="5"/>
  <c r="R26" i="5"/>
  <c r="R48" i="5"/>
  <c r="R50" i="5"/>
  <c r="R13" i="5" l="1"/>
  <c r="R43" i="5"/>
  <c r="R37" i="5"/>
  <c r="R54" i="5"/>
  <c r="R24" i="5"/>
  <c r="R4" i="5"/>
  <c r="R32" i="5"/>
  <c r="R16" i="5"/>
  <c r="R8" i="5"/>
  <c r="R15" i="5"/>
  <c r="R5" i="5"/>
  <c r="R46" i="5"/>
  <c r="R36" i="5"/>
  <c r="R9" i="5"/>
  <c r="R20" i="5"/>
  <c r="R42" i="5"/>
  <c r="R38" i="5"/>
  <c r="R17" i="5"/>
  <c r="R51" i="5"/>
  <c r="R12" i="5"/>
  <c r="R33" i="5"/>
  <c r="R52" i="5"/>
  <c r="R29" i="5"/>
  <c r="R53" i="5"/>
  <c r="R14" i="5"/>
  <c r="R25" i="5"/>
  <c r="R18" i="5"/>
  <c r="R34" i="5"/>
  <c r="R10" i="5"/>
  <c r="R21" i="5"/>
  <c r="AH42" i="7" l="1"/>
  <c r="AH41" i="7"/>
  <c r="AH40" i="7" l="1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</calcChain>
</file>

<file path=xl/sharedStrings.xml><?xml version="1.0" encoding="utf-8"?>
<sst xmlns="http://schemas.openxmlformats.org/spreadsheetml/2006/main" count="549" uniqueCount="341">
  <si>
    <t>区分</t>
    <rPh sb="0" eb="2">
      <t>クブン</t>
    </rPh>
    <phoneticPr fontId="1"/>
  </si>
  <si>
    <t>４月</t>
    <rPh sb="0" eb="2">
      <t>４ツキ</t>
    </rPh>
    <phoneticPr fontId="1"/>
  </si>
  <si>
    <t>５月</t>
    <rPh sb="0" eb="2">
      <t>５ツキ</t>
    </rPh>
    <phoneticPr fontId="1"/>
  </si>
  <si>
    <t>６月</t>
    <rPh sb="0" eb="2">
      <t>６ツキ</t>
    </rPh>
    <phoneticPr fontId="1"/>
  </si>
  <si>
    <t>７月</t>
    <rPh sb="0" eb="2">
      <t>７ツキ</t>
    </rPh>
    <phoneticPr fontId="1"/>
  </si>
  <si>
    <t>８月</t>
    <rPh sb="0" eb="2">
      <t>８ツキ</t>
    </rPh>
    <phoneticPr fontId="1"/>
  </si>
  <si>
    <t>９月</t>
    <rPh sb="0" eb="2">
      <t>９ツキ</t>
    </rPh>
    <phoneticPr fontId="1"/>
  </si>
  <si>
    <t>１０月</t>
    <rPh sb="0" eb="3">
      <t>１０ツキ</t>
    </rPh>
    <phoneticPr fontId="1"/>
  </si>
  <si>
    <t>１１月</t>
    <rPh sb="0" eb="3">
      <t>１１ツキ</t>
    </rPh>
    <phoneticPr fontId="1"/>
  </si>
  <si>
    <t>１２月</t>
    <rPh sb="0" eb="3">
      <t>１２ツキ</t>
    </rPh>
    <phoneticPr fontId="1"/>
  </si>
  <si>
    <t>１月</t>
    <rPh sb="0" eb="2">
      <t>１ツキ</t>
    </rPh>
    <phoneticPr fontId="1"/>
  </si>
  <si>
    <t>２月</t>
    <rPh sb="0" eb="2">
      <t>２ツキ</t>
    </rPh>
    <phoneticPr fontId="1"/>
  </si>
  <si>
    <t>３月</t>
    <rPh sb="0" eb="2">
      <t>３ツキ</t>
    </rPh>
    <phoneticPr fontId="1"/>
  </si>
  <si>
    <t>合計</t>
    <rPh sb="0" eb="2">
      <t>ゴウケイ</t>
    </rPh>
    <phoneticPr fontId="1"/>
  </si>
  <si>
    <t>上半期</t>
    <rPh sb="0" eb="3">
      <t>カミハンキ</t>
    </rPh>
    <phoneticPr fontId="1"/>
  </si>
  <si>
    <t>下半期</t>
    <rPh sb="0" eb="3">
      <t>シモハンキ</t>
    </rPh>
    <phoneticPr fontId="1"/>
  </si>
  <si>
    <t>鳥沼公園</t>
    <rPh sb="0" eb="1">
      <t>トリ</t>
    </rPh>
    <rPh sb="1" eb="2">
      <t>ヌマ</t>
    </rPh>
    <rPh sb="2" eb="4">
      <t>コウエン</t>
    </rPh>
    <phoneticPr fontId="1"/>
  </si>
  <si>
    <t>朝日ヶ丘公園</t>
    <rPh sb="0" eb="2">
      <t>アサヒ</t>
    </rPh>
    <rPh sb="3" eb="4">
      <t>オカ</t>
    </rPh>
    <rPh sb="4" eb="6">
      <t>コウエン</t>
    </rPh>
    <phoneticPr fontId="1"/>
  </si>
  <si>
    <t>中心標公園</t>
    <rPh sb="0" eb="2">
      <t>チュウシン</t>
    </rPh>
    <rPh sb="2" eb="3">
      <t>ヒョウ</t>
    </rPh>
    <rPh sb="3" eb="5">
      <t>コウエン</t>
    </rPh>
    <phoneticPr fontId="1"/>
  </si>
  <si>
    <t>道立公園エリア</t>
    <rPh sb="0" eb="2">
      <t>ドウリツ</t>
    </rPh>
    <rPh sb="2" eb="4">
      <t>コウエン</t>
    </rPh>
    <phoneticPr fontId="1"/>
  </si>
  <si>
    <t>ぶどうヶ丘公園</t>
    <rPh sb="3" eb="4">
      <t>１カショ</t>
    </rPh>
    <rPh sb="4" eb="5">
      <t>オカ</t>
    </rPh>
    <rPh sb="5" eb="7">
      <t>コウエン</t>
    </rPh>
    <phoneticPr fontId="1"/>
  </si>
  <si>
    <t>ラベンダーの森</t>
    <rPh sb="6" eb="7">
      <t>モリ</t>
    </rPh>
    <phoneticPr fontId="1"/>
  </si>
  <si>
    <t>麓郷の森エリア</t>
    <rPh sb="0" eb="1">
      <t>サンロク</t>
    </rPh>
    <rPh sb="1" eb="2">
      <t>ゴウ</t>
    </rPh>
    <rPh sb="3" eb="4">
      <t>モリ</t>
    </rPh>
    <phoneticPr fontId="1"/>
  </si>
  <si>
    <t>プリンスリゾートエリア</t>
  </si>
  <si>
    <t>富良野山岳エリア</t>
    <rPh sb="0" eb="3">
      <t>フラノ</t>
    </rPh>
    <rPh sb="3" eb="5">
      <t>サンガク</t>
    </rPh>
    <phoneticPr fontId="1"/>
  </si>
  <si>
    <t>はるにれフーズパーク</t>
  </si>
  <si>
    <t>まちなかエリア</t>
  </si>
  <si>
    <t>イベント</t>
  </si>
  <si>
    <t>合          計</t>
    <rPh sb="0" eb="12">
      <t>ゴウケイ</t>
    </rPh>
    <phoneticPr fontId="1"/>
  </si>
  <si>
    <t>前年比</t>
    <rPh sb="0" eb="3">
      <t>ゼンネンヒ</t>
    </rPh>
    <phoneticPr fontId="1"/>
  </si>
  <si>
    <t>宿泊客数</t>
    <rPh sb="0" eb="2">
      <t>シュクハク</t>
    </rPh>
    <rPh sb="2" eb="3">
      <t>キャク</t>
    </rPh>
    <rPh sb="3" eb="4">
      <t>スウ</t>
    </rPh>
    <phoneticPr fontId="1"/>
  </si>
  <si>
    <t>道内</t>
    <rPh sb="0" eb="2">
      <t>ドウナイ</t>
    </rPh>
    <phoneticPr fontId="1"/>
  </si>
  <si>
    <t>道外</t>
    <rPh sb="0" eb="1">
      <t>ドウ</t>
    </rPh>
    <rPh sb="1" eb="2">
      <t>ガイ</t>
    </rPh>
    <phoneticPr fontId="1"/>
  </si>
  <si>
    <t>宿泊延数</t>
    <rPh sb="0" eb="2">
      <t>シュクハク</t>
    </rPh>
    <rPh sb="2" eb="3">
      <t>ノ</t>
    </rPh>
    <rPh sb="3" eb="4">
      <t>カズ</t>
    </rPh>
    <phoneticPr fontId="1"/>
  </si>
  <si>
    <t>日帰り客数</t>
    <rPh sb="0" eb="2">
      <t>ヒガエ</t>
    </rPh>
    <rPh sb="3" eb="4">
      <t>キャク</t>
    </rPh>
    <rPh sb="4" eb="5">
      <t>カズ</t>
    </rPh>
    <phoneticPr fontId="1"/>
  </si>
  <si>
    <t>10月</t>
  </si>
  <si>
    <t>11月</t>
  </si>
  <si>
    <t>12月</t>
  </si>
  <si>
    <t>1月</t>
  </si>
  <si>
    <t>2月</t>
  </si>
  <si>
    <t>3月</t>
  </si>
  <si>
    <t>ヨーロッパ</t>
  </si>
  <si>
    <t>北　　米</t>
    <rPh sb="0" eb="1">
      <t>キタ</t>
    </rPh>
    <rPh sb="3" eb="4">
      <t>ベイ</t>
    </rPh>
    <phoneticPr fontId="1"/>
  </si>
  <si>
    <t>不 明</t>
    <rPh sb="0" eb="1">
      <t>フ</t>
    </rPh>
    <rPh sb="2" eb="3">
      <t>メイ</t>
    </rPh>
    <phoneticPr fontId="1"/>
  </si>
  <si>
    <t>前年数</t>
    <rPh sb="0" eb="2">
      <t>ゼンネン</t>
    </rPh>
    <rPh sb="2" eb="3">
      <t>スウ</t>
    </rPh>
    <phoneticPr fontId="1"/>
  </si>
  <si>
    <t>前年比</t>
    <rPh sb="0" eb="2">
      <t>ゼンネン</t>
    </rPh>
    <rPh sb="2" eb="3">
      <t>ヒ</t>
    </rPh>
    <phoneticPr fontId="1"/>
  </si>
  <si>
    <t>中 国</t>
    <rPh sb="0" eb="1">
      <t>ナカ</t>
    </rPh>
    <rPh sb="2" eb="3">
      <t>コク</t>
    </rPh>
    <phoneticPr fontId="1"/>
  </si>
  <si>
    <t>韓 国</t>
    <rPh sb="0" eb="1">
      <t>カン</t>
    </rPh>
    <rPh sb="2" eb="3">
      <t>コク</t>
    </rPh>
    <phoneticPr fontId="1"/>
  </si>
  <si>
    <t>台 湾</t>
    <rPh sb="0" eb="1">
      <t>ダイ</t>
    </rPh>
    <rPh sb="2" eb="3">
      <t>ワン</t>
    </rPh>
    <phoneticPr fontId="1"/>
  </si>
  <si>
    <t>香 港</t>
    <rPh sb="0" eb="1">
      <t>カオリ</t>
    </rPh>
    <rPh sb="2" eb="3">
      <t>ミナト</t>
    </rPh>
    <phoneticPr fontId="1"/>
  </si>
  <si>
    <t>シンガポール</t>
  </si>
  <si>
    <t>マレーシア</t>
  </si>
  <si>
    <t>タ イ</t>
  </si>
  <si>
    <t>インド</t>
  </si>
  <si>
    <t>インドネシア</t>
  </si>
  <si>
    <t>フィリピン</t>
  </si>
  <si>
    <t>ベトナム</t>
  </si>
  <si>
    <t>イギリス</t>
  </si>
  <si>
    <t>フランス</t>
  </si>
  <si>
    <t>ドイツ</t>
  </si>
  <si>
    <t>アメリカ</t>
  </si>
  <si>
    <t>カナダ</t>
  </si>
  <si>
    <t>4月</t>
    <rPh sb="1" eb="2">
      <t>ガツ</t>
    </rPh>
    <phoneticPr fontId="1"/>
  </si>
  <si>
    <t>4月延</t>
    <rPh sb="1" eb="2">
      <t>ガツ</t>
    </rPh>
    <rPh sb="2" eb="3">
      <t>ノベ</t>
    </rPh>
    <phoneticPr fontId="1"/>
  </si>
  <si>
    <t>5月</t>
  </si>
  <si>
    <t>5月延</t>
    <rPh sb="1" eb="2">
      <t>ガツ</t>
    </rPh>
    <rPh sb="2" eb="3">
      <t>ノベ</t>
    </rPh>
    <phoneticPr fontId="1"/>
  </si>
  <si>
    <t>6月</t>
  </si>
  <si>
    <t>6月延</t>
    <rPh sb="1" eb="2">
      <t>ガツ</t>
    </rPh>
    <rPh sb="2" eb="3">
      <t>ノベ</t>
    </rPh>
    <phoneticPr fontId="1"/>
  </si>
  <si>
    <t>7月</t>
  </si>
  <si>
    <t>7月延</t>
    <rPh sb="1" eb="2">
      <t>ガツ</t>
    </rPh>
    <rPh sb="2" eb="3">
      <t>ノベ</t>
    </rPh>
    <phoneticPr fontId="1"/>
  </si>
  <si>
    <t>8月</t>
  </si>
  <si>
    <t>8月延</t>
    <rPh sb="1" eb="2">
      <t>ガツ</t>
    </rPh>
    <rPh sb="2" eb="3">
      <t>ノベ</t>
    </rPh>
    <phoneticPr fontId="1"/>
  </si>
  <si>
    <t>9月</t>
  </si>
  <si>
    <t>9月延</t>
    <rPh sb="1" eb="2">
      <t>ガツ</t>
    </rPh>
    <rPh sb="2" eb="3">
      <t>ノベ</t>
    </rPh>
    <phoneticPr fontId="1"/>
  </si>
  <si>
    <t>10月延</t>
    <rPh sb="2" eb="3">
      <t>ガツ</t>
    </rPh>
    <rPh sb="3" eb="4">
      <t>ノベ</t>
    </rPh>
    <phoneticPr fontId="1"/>
  </si>
  <si>
    <t>11月延</t>
    <rPh sb="2" eb="3">
      <t>ガツ</t>
    </rPh>
    <rPh sb="3" eb="4">
      <t>ノベ</t>
    </rPh>
    <phoneticPr fontId="1"/>
  </si>
  <si>
    <t>12月延</t>
    <rPh sb="2" eb="3">
      <t>ガツ</t>
    </rPh>
    <rPh sb="3" eb="4">
      <t>ノベ</t>
    </rPh>
    <phoneticPr fontId="1"/>
  </si>
  <si>
    <t>1月延</t>
    <rPh sb="1" eb="2">
      <t>ガツ</t>
    </rPh>
    <rPh sb="2" eb="3">
      <t>ノベ</t>
    </rPh>
    <phoneticPr fontId="1"/>
  </si>
  <si>
    <t>2月延</t>
    <rPh sb="1" eb="2">
      <t>ガツ</t>
    </rPh>
    <rPh sb="2" eb="3">
      <t>ノベ</t>
    </rPh>
    <phoneticPr fontId="1"/>
  </si>
  <si>
    <t>3月延</t>
    <rPh sb="1" eb="2">
      <t>ガツ</t>
    </rPh>
    <rPh sb="2" eb="3">
      <t>ノベ</t>
    </rPh>
    <phoneticPr fontId="1"/>
  </si>
  <si>
    <t>富良野市観光客入込み数の推移（年度別・月別）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</si>
  <si>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</si>
  <si>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</si>
  <si>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</si>
  <si>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</si>
  <si>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</si>
  <si>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</si>
  <si>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</si>
  <si>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</si>
  <si>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</si>
  <si>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</si>
  <si>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</si>
  <si>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</si>
  <si>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上半期計</t>
  </si>
  <si>
    <t>下半期計</t>
  </si>
  <si>
    <t>合　計</t>
  </si>
  <si>
    <t>前年度比</t>
    <rPh sb="0" eb="4">
      <t>ゼンネンドヒ</t>
    </rPh>
    <phoneticPr fontId="6"/>
  </si>
  <si>
    <t>宿泊客数</t>
  </si>
  <si>
    <t>宿泊客延数</t>
    <rPh sb="0" eb="3">
      <t>シュクハクキャク</t>
    </rPh>
    <rPh sb="3" eb="4">
      <t>ノ</t>
    </rPh>
    <rPh sb="4" eb="5">
      <t>スウ</t>
    </rPh>
    <phoneticPr fontId="6"/>
  </si>
  <si>
    <t>日帰り客数</t>
  </si>
  <si>
    <t>事業・行事</t>
  </si>
  <si>
    <t>S42</t>
  </si>
  <si>
    <t>S43</t>
  </si>
  <si>
    <t>S44</t>
  </si>
  <si>
    <t>S45</t>
  </si>
  <si>
    <t>S46</t>
  </si>
  <si>
    <t>S47</t>
  </si>
  <si>
    <t>S48</t>
  </si>
  <si>
    <t>S49</t>
  </si>
  <si>
    <t>国体</t>
    <rPh sb="0" eb="2">
      <t>コクタイ</t>
    </rPh>
    <phoneticPr fontId="6"/>
  </si>
  <si>
    <t>第１回 ワールドカップ</t>
    <rPh sb="0" eb="3">
      <t>ダイ１カイ</t>
    </rPh>
    <phoneticPr fontId="6"/>
  </si>
  <si>
    <t>第２回 ワールドカップ</t>
    <rPh sb="0" eb="3">
      <t>ダイ１カイ</t>
    </rPh>
    <phoneticPr fontId="6"/>
  </si>
  <si>
    <t>S54</t>
  </si>
  <si>
    <t>S55</t>
  </si>
  <si>
    <t>第３回 ワールドカップ</t>
    <rPh sb="0" eb="3">
      <t>ダイ２カイ</t>
    </rPh>
    <phoneticPr fontId="6"/>
  </si>
  <si>
    <t>S56</t>
  </si>
  <si>
    <t>北の国から</t>
    <rPh sb="0" eb="1">
      <t>キタ</t>
    </rPh>
    <rPh sb="2" eb="3">
      <t>クニ</t>
    </rPh>
    <phoneticPr fontId="6"/>
  </si>
  <si>
    <t>S57</t>
  </si>
  <si>
    <t>第４回 ワールドカップ</t>
    <rPh sb="0" eb="3">
      <t>ダイ３カイ</t>
    </rPh>
    <phoneticPr fontId="6"/>
  </si>
  <si>
    <t>S58</t>
  </si>
  <si>
    <t>北の国から’８３冬</t>
    <rPh sb="0" eb="1">
      <t>キタ</t>
    </rPh>
    <rPh sb="2" eb="3">
      <t>クニ</t>
    </rPh>
    <rPh sb="8" eb="9">
      <t>フユ</t>
    </rPh>
    <phoneticPr fontId="6"/>
  </si>
  <si>
    <t>S59</t>
  </si>
  <si>
    <t>北の国から’８４夏・第５回ワールドカップ</t>
    <rPh sb="0" eb="1">
      <t>キタ</t>
    </rPh>
    <rPh sb="2" eb="3">
      <t>クニ</t>
    </rPh>
    <rPh sb="8" eb="9">
      <t>ナツ</t>
    </rPh>
    <rPh sb="10" eb="11">
      <t>ダイ</t>
    </rPh>
    <rPh sb="11" eb="13">
      <t>５カイ</t>
    </rPh>
    <phoneticPr fontId="6"/>
  </si>
  <si>
    <t>S60</t>
  </si>
  <si>
    <t>第６回 ワールドカップ</t>
    <rPh sb="0" eb="3">
      <t>ダイ４カイ</t>
    </rPh>
    <phoneticPr fontId="6"/>
  </si>
  <si>
    <t>S61</t>
  </si>
  <si>
    <t>第７回 ワールドカップ</t>
  </si>
  <si>
    <t>S62</t>
  </si>
  <si>
    <t>北の国から’８７初恋</t>
    <rPh sb="0" eb="1">
      <t>キタ</t>
    </rPh>
    <rPh sb="2" eb="3">
      <t>クニ</t>
    </rPh>
    <rPh sb="8" eb="10">
      <t>ハツコイ</t>
    </rPh>
    <phoneticPr fontId="6"/>
  </si>
  <si>
    <t>S63</t>
  </si>
  <si>
    <t>第８回 ワールドカップ</t>
    <rPh sb="0" eb="3">
      <t>ダイ５カイ</t>
    </rPh>
    <phoneticPr fontId="6"/>
  </si>
  <si>
    <t>北の国から’８９帰郷・国体</t>
    <rPh sb="0" eb="1">
      <t>キタ</t>
    </rPh>
    <rPh sb="2" eb="3">
      <t>クニ</t>
    </rPh>
    <rPh sb="6" eb="8">
      <t>８９キキョウ</t>
    </rPh>
    <rPh sb="8" eb="10">
      <t>キキョウ</t>
    </rPh>
    <rPh sb="11" eb="13">
      <t>コクタイ</t>
    </rPh>
    <phoneticPr fontId="6"/>
  </si>
  <si>
    <t>第９回 ワールドカップ</t>
    <rPh sb="0" eb="3">
      <t>ダイ６カイ</t>
    </rPh>
    <phoneticPr fontId="6"/>
  </si>
  <si>
    <t>Ｈ3</t>
  </si>
  <si>
    <t>Ｈ4</t>
  </si>
  <si>
    <t>北の国から’９２巣立ち</t>
    <rPh sb="0" eb="1">
      <t>キタ</t>
    </rPh>
    <rPh sb="2" eb="3">
      <t>クニ</t>
    </rPh>
    <rPh sb="8" eb="10">
      <t>スダ</t>
    </rPh>
    <phoneticPr fontId="6"/>
  </si>
  <si>
    <t>Ｈ5</t>
  </si>
  <si>
    <t>Ｈ6</t>
  </si>
  <si>
    <t>第１０回 ワールドカップ</t>
    <rPh sb="0" eb="4">
      <t>ダイ７カイ</t>
    </rPh>
    <phoneticPr fontId="6"/>
  </si>
  <si>
    <t>Ｈ7</t>
  </si>
  <si>
    <t>北の国から’９５秘密</t>
    <rPh sb="0" eb="1">
      <t>キタ</t>
    </rPh>
    <rPh sb="2" eb="3">
      <t>クニ</t>
    </rPh>
    <rPh sb="8" eb="10">
      <t>ヒミツ</t>
    </rPh>
    <phoneticPr fontId="6"/>
  </si>
  <si>
    <t>Ｈ8</t>
  </si>
  <si>
    <t>Ｈ9</t>
  </si>
  <si>
    <t>Ｈ10</t>
  </si>
  <si>
    <t>北の国から’９８時代</t>
    <rPh sb="0" eb="1">
      <t>キタ</t>
    </rPh>
    <rPh sb="2" eb="3">
      <t>クニ</t>
    </rPh>
    <rPh sb="8" eb="10">
      <t>ジダイ</t>
    </rPh>
    <phoneticPr fontId="6"/>
  </si>
  <si>
    <t>Ｈ11</t>
  </si>
  <si>
    <t>Ｈ12</t>
  </si>
  <si>
    <t>Ｈ13</t>
  </si>
  <si>
    <t>Ｈ14</t>
  </si>
  <si>
    <t>北の国から２００２遺言</t>
    <rPh sb="0" eb="1">
      <t>キタ</t>
    </rPh>
    <rPh sb="2" eb="3">
      <t>クニ</t>
    </rPh>
    <rPh sb="9" eb="11">
      <t>ユイゴン</t>
    </rPh>
    <phoneticPr fontId="6"/>
  </si>
  <si>
    <t>Ｈ15</t>
  </si>
  <si>
    <t>Ｈ16</t>
  </si>
  <si>
    <t>優しい時間</t>
    <rPh sb="0" eb="1">
      <t>ヤサ</t>
    </rPh>
    <rPh sb="3" eb="5">
      <t>ジカン</t>
    </rPh>
    <phoneticPr fontId="6"/>
  </si>
  <si>
    <t>Ｈ17</t>
  </si>
  <si>
    <t>ＦＩＳスノーボードＷ杯</t>
    <rPh sb="10" eb="11">
      <t>ハイ</t>
    </rPh>
    <phoneticPr fontId="6"/>
  </si>
  <si>
    <t>Ｈ18</t>
  </si>
  <si>
    <t>Ｈ19</t>
  </si>
  <si>
    <t>POINTGREEN!富良野音楽祭</t>
    <rPh sb="11" eb="14">
      <t>フラノ</t>
    </rPh>
    <rPh sb="14" eb="17">
      <t>オンガクサイ</t>
    </rPh>
    <phoneticPr fontId="6"/>
  </si>
  <si>
    <t>Ｈ20</t>
  </si>
  <si>
    <t>風のガーデン</t>
    <rPh sb="0" eb="1">
      <t>カゼ</t>
    </rPh>
    <phoneticPr fontId="6"/>
  </si>
  <si>
    <t>Ｈ21</t>
  </si>
  <si>
    <t>Ｈ22</t>
  </si>
  <si>
    <t>Ｈ23</t>
  </si>
  <si>
    <t>北の国から放映３０周年記念事業、スキー場５０年事業</t>
    <rPh sb="0" eb="1">
      <t>キタ</t>
    </rPh>
    <rPh sb="2" eb="3">
      <t>クニ</t>
    </rPh>
    <rPh sb="5" eb="7">
      <t>ホウエイ</t>
    </rPh>
    <rPh sb="9" eb="11">
      <t>シュウネン</t>
    </rPh>
    <rPh sb="11" eb="13">
      <t>キネン</t>
    </rPh>
    <rPh sb="13" eb="15">
      <t>ジギョウ</t>
    </rPh>
    <rPh sb="19" eb="20">
      <t>ジョウ</t>
    </rPh>
    <rPh sb="22" eb="23">
      <t>ネン</t>
    </rPh>
    <rPh sb="23" eb="25">
      <t>ジギョウ</t>
    </rPh>
    <phoneticPr fontId="6"/>
  </si>
  <si>
    <t>Ｈ24</t>
  </si>
  <si>
    <t>スキー場５０周年事業</t>
    <rPh sb="3" eb="4">
      <t>ジョウ</t>
    </rPh>
    <rPh sb="6" eb="8">
      <t>シュウネン</t>
    </rPh>
    <rPh sb="8" eb="10">
      <t>ジギョウ</t>
    </rPh>
    <phoneticPr fontId="6"/>
  </si>
  <si>
    <t>Ｈ25</t>
  </si>
  <si>
    <t>へそ祭り45回　</t>
    <rPh sb="2" eb="3">
      <t>マツ</t>
    </rPh>
    <rPh sb="6" eb="7">
      <t>カイ</t>
    </rPh>
    <phoneticPr fontId="6"/>
  </si>
  <si>
    <t>Ｈ26</t>
  </si>
  <si>
    <t>Ｈ27</t>
  </si>
  <si>
    <t>Ｈ28</t>
  </si>
  <si>
    <t>台風災害（8～9月）、北の国から資料館閉館</t>
    <rPh sb="0" eb="2">
      <t>タイフウ</t>
    </rPh>
    <rPh sb="2" eb="4">
      <t>サイガイ</t>
    </rPh>
    <rPh sb="8" eb="9">
      <t>ガツ</t>
    </rPh>
    <rPh sb="11" eb="12">
      <t>キタ</t>
    </rPh>
    <rPh sb="13" eb="14">
      <t>クニ</t>
    </rPh>
    <rPh sb="16" eb="19">
      <t>シリョウカン</t>
    </rPh>
    <rPh sb="19" eb="21">
      <t>ヘイカン</t>
    </rPh>
    <phoneticPr fontId="6"/>
  </si>
  <si>
    <r>
      <t>外国人　年度別　</t>
    </r>
    <r>
      <rPr>
        <b/>
        <sz val="16"/>
        <color indexed="10"/>
        <rFont val="ＭＳ 明朝"/>
        <family val="1"/>
        <charset val="128"/>
      </rPr>
      <t>宿泊客</t>
    </r>
    <r>
      <rPr>
        <b/>
        <sz val="16"/>
        <rFont val="ＭＳ 明朝"/>
        <family val="1"/>
        <charset val="128"/>
      </rPr>
      <t>推移</t>
    </r>
    <rPh sb="0" eb="3">
      <t>ガイコクジン</t>
    </rPh>
    <rPh sb="4" eb="7">
      <t>ネンドベツ</t>
    </rPh>
    <rPh sb="8" eb="10">
      <t>シュクハク</t>
    </rPh>
    <rPh sb="10" eb="11">
      <t>キャク</t>
    </rPh>
    <rPh sb="11" eb="13">
      <t>スイイ</t>
    </rPh>
    <phoneticPr fontId="9"/>
  </si>
  <si>
    <t>宿泊人数</t>
    <rPh sb="0" eb="2">
      <t>シュクハク</t>
    </rPh>
    <rPh sb="2" eb="4">
      <t>ニンズウ</t>
    </rPh>
    <phoneticPr fontId="9"/>
  </si>
  <si>
    <t>H16</t>
  </si>
  <si>
    <t>H17</t>
  </si>
  <si>
    <t>H18</t>
  </si>
  <si>
    <t>H25</t>
  </si>
  <si>
    <t>H26</t>
  </si>
  <si>
    <t>H27</t>
  </si>
  <si>
    <t>H28</t>
  </si>
  <si>
    <t>H29</t>
    <phoneticPr fontId="9"/>
  </si>
  <si>
    <t>４月</t>
    <rPh sb="1" eb="2">
      <t>ツキ</t>
    </rPh>
    <phoneticPr fontId="9"/>
  </si>
  <si>
    <t>５月</t>
    <rPh sb="0" eb="2">
      <t>５ガツ</t>
    </rPh>
    <phoneticPr fontId="9"/>
  </si>
  <si>
    <t>宿泊延数</t>
    <rPh sb="0" eb="2">
      <t>シュクハク</t>
    </rPh>
    <rPh sb="2" eb="3">
      <t>ノベ</t>
    </rPh>
    <rPh sb="3" eb="4">
      <t>スウ</t>
    </rPh>
    <phoneticPr fontId="9"/>
  </si>
  <si>
    <r>
      <t>外国人　年度別　</t>
    </r>
    <r>
      <rPr>
        <b/>
        <sz val="16"/>
        <color indexed="10"/>
        <rFont val="ＭＳ 明朝"/>
        <family val="1"/>
        <charset val="128"/>
      </rPr>
      <t>宿泊延べ</t>
    </r>
    <r>
      <rPr>
        <b/>
        <sz val="16"/>
        <rFont val="ＭＳ 明朝"/>
        <family val="1"/>
        <charset val="128"/>
      </rPr>
      <t>推移</t>
    </r>
    <rPh sb="0" eb="3">
      <t>ガイコクジン</t>
    </rPh>
    <rPh sb="4" eb="7">
      <t>ネンドベツ</t>
    </rPh>
    <rPh sb="8" eb="10">
      <t>シュクハク</t>
    </rPh>
    <rPh sb="10" eb="11">
      <t>ノ</t>
    </rPh>
    <rPh sb="12" eb="14">
      <t>スイイ</t>
    </rPh>
    <phoneticPr fontId="9"/>
  </si>
  <si>
    <t>４月</t>
    <rPh sb="1" eb="2">
      <t>ガツ</t>
    </rPh>
    <phoneticPr fontId="9"/>
  </si>
  <si>
    <t>５月</t>
    <rPh sb="1" eb="2">
      <t>ガツ</t>
    </rPh>
    <phoneticPr fontId="9"/>
  </si>
  <si>
    <t>計</t>
    <rPh sb="0" eb="1">
      <t>ケイ</t>
    </rPh>
    <phoneticPr fontId="9"/>
  </si>
  <si>
    <t>富良野市外国人宿泊客数の推移（H11～）</t>
    <rPh sb="0" eb="4">
      <t>フラノシ</t>
    </rPh>
    <phoneticPr fontId="9"/>
  </si>
  <si>
    <t>ア　　ジ　　ア</t>
    <phoneticPr fontId="9"/>
  </si>
  <si>
    <t>ヨーロッパ</t>
    <phoneticPr fontId="9"/>
  </si>
  <si>
    <t>北　　米</t>
    <rPh sb="0" eb="4">
      <t>ホクベイ</t>
    </rPh>
    <phoneticPr fontId="9"/>
  </si>
  <si>
    <t>中南米</t>
    <rPh sb="0" eb="3">
      <t>チュウナンベイ</t>
    </rPh>
    <phoneticPr fontId="9"/>
  </si>
  <si>
    <t>アフリカ</t>
    <phoneticPr fontId="9"/>
  </si>
  <si>
    <t>オセアニア</t>
    <phoneticPr fontId="9"/>
  </si>
  <si>
    <t>その他</t>
    <rPh sb="2" eb="3">
      <t>タ</t>
    </rPh>
    <phoneticPr fontId="9"/>
  </si>
  <si>
    <t>中国</t>
    <rPh sb="0" eb="2">
      <t>チュウゴク</t>
    </rPh>
    <phoneticPr fontId="9"/>
  </si>
  <si>
    <t>韓国</t>
    <rPh sb="0" eb="2">
      <t>カンコク</t>
    </rPh>
    <phoneticPr fontId="9"/>
  </si>
  <si>
    <t>台湾</t>
    <rPh sb="0" eb="2">
      <t>タイワン</t>
    </rPh>
    <phoneticPr fontId="9"/>
  </si>
  <si>
    <t>香港</t>
    <rPh sb="0" eb="2">
      <t>ホンコン</t>
    </rPh>
    <phoneticPr fontId="9"/>
  </si>
  <si>
    <t>シンガポール</t>
    <phoneticPr fontId="9"/>
  </si>
  <si>
    <t>マレーシア</t>
    <phoneticPr fontId="9"/>
  </si>
  <si>
    <t>タイ</t>
    <phoneticPr fontId="9"/>
  </si>
  <si>
    <t>インド</t>
    <phoneticPr fontId="9"/>
  </si>
  <si>
    <t>インドネシア</t>
    <phoneticPr fontId="9"/>
  </si>
  <si>
    <t>フィリピン</t>
    <phoneticPr fontId="9"/>
  </si>
  <si>
    <t>ベトナム</t>
    <phoneticPr fontId="9"/>
  </si>
  <si>
    <t>その他</t>
    <rPh sb="0" eb="3">
      <t>ソノタ</t>
    </rPh>
    <phoneticPr fontId="9"/>
  </si>
  <si>
    <t>ロシア</t>
    <phoneticPr fontId="9"/>
  </si>
  <si>
    <t>イギリス</t>
    <phoneticPr fontId="9"/>
  </si>
  <si>
    <t>フランス</t>
    <phoneticPr fontId="9"/>
  </si>
  <si>
    <t>ドイツ</t>
    <phoneticPr fontId="9"/>
  </si>
  <si>
    <t>アメリカ</t>
    <phoneticPr fontId="9"/>
  </si>
  <si>
    <t>カナダ</t>
    <phoneticPr fontId="9"/>
  </si>
  <si>
    <t>H11</t>
    <phoneticPr fontId="9"/>
  </si>
  <si>
    <t>宿泊客数</t>
    <rPh sb="0" eb="2">
      <t>シュクハク</t>
    </rPh>
    <rPh sb="2" eb="3">
      <t>キャク</t>
    </rPh>
    <rPh sb="3" eb="4">
      <t>スウ</t>
    </rPh>
    <phoneticPr fontId="9"/>
  </si>
  <si>
    <t>H12</t>
    <phoneticPr fontId="9"/>
  </si>
  <si>
    <t>H13</t>
  </si>
  <si>
    <t>H14</t>
  </si>
  <si>
    <t>H15</t>
  </si>
  <si>
    <t>H17</t>
    <phoneticPr fontId="9"/>
  </si>
  <si>
    <t>H18</t>
    <phoneticPr fontId="9"/>
  </si>
  <si>
    <t>H19</t>
    <phoneticPr fontId="9"/>
  </si>
  <si>
    <t>宿泊客数</t>
    <rPh sb="0" eb="3">
      <t>シュクハクキャク</t>
    </rPh>
    <rPh sb="3" eb="4">
      <t>スウ</t>
    </rPh>
    <phoneticPr fontId="9"/>
  </si>
  <si>
    <t>H20</t>
    <phoneticPr fontId="9"/>
  </si>
  <si>
    <t>H21</t>
    <phoneticPr fontId="9"/>
  </si>
  <si>
    <t>宿泊客数</t>
    <rPh sb="0" eb="2">
      <t>シュクハク</t>
    </rPh>
    <rPh sb="2" eb="3">
      <t>キャク</t>
    </rPh>
    <rPh sb="3" eb="4">
      <t>カズ</t>
    </rPh>
    <phoneticPr fontId="3"/>
  </si>
  <si>
    <t>宿泊延数</t>
    <rPh sb="0" eb="2">
      <t>シュクハク</t>
    </rPh>
    <rPh sb="2" eb="3">
      <t>ノ</t>
    </rPh>
    <rPh sb="3" eb="4">
      <t>スウ</t>
    </rPh>
    <phoneticPr fontId="3"/>
  </si>
  <si>
    <t>H22</t>
    <phoneticPr fontId="9"/>
  </si>
  <si>
    <t>H23</t>
    <phoneticPr fontId="9"/>
  </si>
  <si>
    <t>H24</t>
    <phoneticPr fontId="9"/>
  </si>
  <si>
    <t>H28</t>
    <phoneticPr fontId="9"/>
  </si>
  <si>
    <t>北海道胆振東部地震（9月）</t>
    <rPh sb="0" eb="3">
      <t>ホッカイドウ</t>
    </rPh>
    <rPh sb="3" eb="5">
      <t>イブリ</t>
    </rPh>
    <rPh sb="5" eb="7">
      <t>トウブ</t>
    </rPh>
    <rPh sb="7" eb="9">
      <t>ジシン</t>
    </rPh>
    <rPh sb="11" eb="12">
      <t>ガツ</t>
    </rPh>
    <phoneticPr fontId="2"/>
  </si>
  <si>
    <t>H30</t>
    <phoneticPr fontId="9"/>
  </si>
  <si>
    <t>R2</t>
    <phoneticPr fontId="2"/>
  </si>
  <si>
    <t>H19</t>
  </si>
  <si>
    <t>H20</t>
  </si>
  <si>
    <t>H21</t>
  </si>
  <si>
    <t>H22</t>
  </si>
  <si>
    <t>H23</t>
  </si>
  <si>
    <t>H24</t>
  </si>
  <si>
    <t>H29</t>
  </si>
  <si>
    <t>H30</t>
  </si>
  <si>
    <t>R1</t>
  </si>
  <si>
    <t>R1</t>
    <phoneticPr fontId="9"/>
  </si>
  <si>
    <t>東京オリンピック延期</t>
    <rPh sb="0" eb="2">
      <t>トウキョウ</t>
    </rPh>
    <rPh sb="8" eb="10">
      <t>エンキ</t>
    </rPh>
    <phoneticPr fontId="2"/>
  </si>
  <si>
    <t>(単位:人）</t>
    <phoneticPr fontId="6"/>
  </si>
  <si>
    <t>年度</t>
    <phoneticPr fontId="6"/>
  </si>
  <si>
    <t>道内客数</t>
  </si>
  <si>
    <t>道外客数</t>
  </si>
  <si>
    <t>S41</t>
    <phoneticPr fontId="6"/>
  </si>
  <si>
    <t>S50</t>
    <phoneticPr fontId="6"/>
  </si>
  <si>
    <t>S51</t>
    <phoneticPr fontId="6"/>
  </si>
  <si>
    <t>S52</t>
    <phoneticPr fontId="6"/>
  </si>
  <si>
    <t>S53</t>
    <phoneticPr fontId="6"/>
  </si>
  <si>
    <t>H1</t>
    <phoneticPr fontId="6"/>
  </si>
  <si>
    <t>Ｈ2</t>
    <phoneticPr fontId="6"/>
  </si>
  <si>
    <t>ユニバーシアード</t>
    <phoneticPr fontId="6"/>
  </si>
  <si>
    <t>フラノマルシェオープン</t>
    <phoneticPr fontId="6"/>
  </si>
  <si>
    <t>マルシェ２オープン</t>
    <phoneticPr fontId="6"/>
  </si>
  <si>
    <t>Ｈ29</t>
    <phoneticPr fontId="6"/>
  </si>
  <si>
    <t>Ｈ30</t>
    <phoneticPr fontId="6"/>
  </si>
  <si>
    <t>R1</t>
    <phoneticPr fontId="2"/>
  </si>
  <si>
    <t>新型コロナウイルス(3月)</t>
    <rPh sb="0" eb="2">
      <t>シンガタ</t>
    </rPh>
    <rPh sb="11" eb="12">
      <t>ガツ</t>
    </rPh>
    <phoneticPr fontId="2"/>
  </si>
  <si>
    <t>東京オリンピック開催（7月）</t>
    <rPh sb="0" eb="2">
      <t>トウキョウ</t>
    </rPh>
    <rPh sb="8" eb="10">
      <t>カイサイ</t>
    </rPh>
    <rPh sb="12" eb="13">
      <t>ガツ</t>
    </rPh>
    <phoneticPr fontId="2"/>
  </si>
  <si>
    <t>R3</t>
    <phoneticPr fontId="2"/>
  </si>
  <si>
    <t>R2</t>
    <phoneticPr fontId="9"/>
  </si>
  <si>
    <t>イタリア</t>
    <phoneticPr fontId="2"/>
  </si>
  <si>
    <t>スペイン</t>
    <phoneticPr fontId="2"/>
  </si>
  <si>
    <t>オランダ</t>
    <phoneticPr fontId="2"/>
  </si>
  <si>
    <t>スイス</t>
    <phoneticPr fontId="2"/>
  </si>
  <si>
    <t>スウェーデン</t>
    <phoneticPr fontId="2"/>
  </si>
  <si>
    <t>メキシコ</t>
    <phoneticPr fontId="2"/>
  </si>
  <si>
    <t>中南米</t>
    <rPh sb="0" eb="3">
      <t>チュウナンベイ</t>
    </rPh>
    <phoneticPr fontId="2"/>
  </si>
  <si>
    <t>アフリカ</t>
    <phoneticPr fontId="2"/>
  </si>
  <si>
    <t>オーストラリア</t>
    <phoneticPr fontId="2"/>
  </si>
  <si>
    <t>ニュージーランド</t>
    <phoneticPr fontId="2"/>
  </si>
  <si>
    <t>オセアニア</t>
    <phoneticPr fontId="2"/>
  </si>
  <si>
    <t>イタリア</t>
    <phoneticPr fontId="9"/>
  </si>
  <si>
    <t>スペイン</t>
    <phoneticPr fontId="9"/>
  </si>
  <si>
    <t>オランダ</t>
    <phoneticPr fontId="9"/>
  </si>
  <si>
    <t>スイス</t>
    <phoneticPr fontId="9"/>
  </si>
  <si>
    <t>メキシコ</t>
    <phoneticPr fontId="9"/>
  </si>
  <si>
    <t>ニュージー
ランド</t>
    <phoneticPr fontId="9"/>
  </si>
  <si>
    <t>オースト
ラリア</t>
    <phoneticPr fontId="9"/>
  </si>
  <si>
    <t>スウェー
デン</t>
    <phoneticPr fontId="9"/>
  </si>
  <si>
    <t>海外</t>
    <rPh sb="0" eb="2">
      <t>カイガイ</t>
    </rPh>
    <phoneticPr fontId="2"/>
  </si>
  <si>
    <t>道外</t>
    <rPh sb="0" eb="2">
      <t>ドウガイ</t>
    </rPh>
    <phoneticPr fontId="2"/>
  </si>
  <si>
    <t>R4</t>
    <phoneticPr fontId="2"/>
  </si>
  <si>
    <t>宿泊客数</t>
    <rPh sb="0" eb="4">
      <t>シュクハクキャクスウ</t>
    </rPh>
    <phoneticPr fontId="2"/>
  </si>
  <si>
    <t>宿泊延数</t>
    <rPh sb="0" eb="4">
      <t>シュクハクエンスウ</t>
    </rPh>
    <phoneticPr fontId="2"/>
  </si>
  <si>
    <t>R4</t>
  </si>
  <si>
    <t>R5</t>
  </si>
  <si>
    <t>R5</t>
    <phoneticPr fontId="2"/>
  </si>
  <si>
    <t>富良野スキー場開設６０周年</t>
    <rPh sb="0" eb="3">
      <t>フラノ</t>
    </rPh>
    <rPh sb="6" eb="7">
      <t>ジョウ</t>
    </rPh>
    <rPh sb="7" eb="9">
      <t>カイセツ</t>
    </rPh>
    <rPh sb="11" eb="13">
      <t>シュウネン</t>
    </rPh>
    <phoneticPr fontId="2"/>
  </si>
  <si>
    <t>平均延べ泊数</t>
    <rPh sb="0" eb="2">
      <t>ヘイキン</t>
    </rPh>
    <rPh sb="2" eb="3">
      <t>ノ</t>
    </rPh>
    <rPh sb="4" eb="6">
      <t>ハクスウ</t>
    </rPh>
    <phoneticPr fontId="2"/>
  </si>
  <si>
    <t>新型コロナ５類移行(５月)、ATWS（９月）、bonchi powder</t>
    <rPh sb="0" eb="2">
      <t>シンガタ</t>
    </rPh>
    <rPh sb="6" eb="7">
      <t>ルイ</t>
    </rPh>
    <rPh sb="7" eb="9">
      <t>イコウ</t>
    </rPh>
    <rPh sb="11" eb="12">
      <t>ガツ</t>
    </rPh>
    <rPh sb="20" eb="21">
      <t>ガツ</t>
    </rPh>
    <phoneticPr fontId="2"/>
  </si>
  <si>
    <t>R1宿泊客数</t>
    <phoneticPr fontId="2"/>
  </si>
  <si>
    <t>ロシア</t>
    <phoneticPr fontId="2"/>
  </si>
  <si>
    <t>不明</t>
    <rPh sb="0" eb="2">
      <t>フメイ</t>
    </rPh>
    <phoneticPr fontId="2"/>
  </si>
  <si>
    <t>計</t>
    <rPh sb="0" eb="1">
      <t>ケイ</t>
    </rPh>
    <phoneticPr fontId="2"/>
  </si>
  <si>
    <t>R1宿泊延数</t>
    <phoneticPr fontId="2"/>
  </si>
  <si>
    <t>宿泊客数</t>
    <rPh sb="0" eb="3">
      <t>シュクハクキャク</t>
    </rPh>
    <rPh sb="3" eb="4">
      <t>スウ</t>
    </rPh>
    <phoneticPr fontId="2"/>
  </si>
  <si>
    <t>R6</t>
    <phoneticPr fontId="2"/>
  </si>
  <si>
    <t>宿泊延数</t>
    <rPh sb="0" eb="2">
      <t>シュクハク</t>
    </rPh>
    <rPh sb="2" eb="3">
      <t>ノ</t>
    </rPh>
    <rPh sb="3" eb="4">
      <t>スウ</t>
    </rPh>
    <phoneticPr fontId="2"/>
  </si>
  <si>
    <t>ア　　　ジ　　　ア</t>
    <phoneticPr fontId="2"/>
  </si>
  <si>
    <t>bonchi fes.FURANO 2024（9月）</t>
    <rPh sb="24" eb="25">
      <t>ガツ</t>
    </rPh>
    <phoneticPr fontId="2"/>
  </si>
  <si>
    <t>R6合計</t>
    <rPh sb="2" eb="4">
      <t>ゴウケイ</t>
    </rPh>
    <phoneticPr fontId="2"/>
  </si>
  <si>
    <t>R6下</t>
    <rPh sb="2" eb="3">
      <t>シタ</t>
    </rPh>
    <phoneticPr fontId="2"/>
  </si>
  <si>
    <t>R7/R6全</t>
    <rPh sb="5" eb="6">
      <t>ゼン</t>
    </rPh>
    <phoneticPr fontId="1"/>
  </si>
  <si>
    <t>R7/R6上</t>
    <rPh sb="5" eb="6">
      <t>カミ</t>
    </rPh>
    <phoneticPr fontId="1"/>
  </si>
  <si>
    <t>R7/R6下</t>
    <rPh sb="5" eb="6">
      <t>シモ</t>
    </rPh>
    <phoneticPr fontId="1"/>
  </si>
  <si>
    <t>R6上</t>
    <rPh sb="2" eb="3">
      <t>カミ</t>
    </rPh>
    <phoneticPr fontId="2"/>
  </si>
  <si>
    <t>R6年度</t>
    <rPh sb="2" eb="4">
      <t>ネンド</t>
    </rPh>
    <phoneticPr fontId="2"/>
  </si>
  <si>
    <t>令和7年度観光客月間入込客数・宿泊数・宿泊延べ数(R７．４．１～R８．３．31）</t>
    <rPh sb="0" eb="2">
      <t>レイワ</t>
    </rPh>
    <rPh sb="3" eb="5">
      <t>ネンド</t>
    </rPh>
    <rPh sb="4" eb="5">
      <t>ガンネン</t>
    </rPh>
    <rPh sb="5" eb="8">
      <t>カンコウキャク</t>
    </rPh>
    <rPh sb="8" eb="10">
      <t>ゲッカン</t>
    </rPh>
    <rPh sb="10" eb="12">
      <t>イリコ</t>
    </rPh>
    <rPh sb="12" eb="14">
      <t>キャクスウ</t>
    </rPh>
    <rPh sb="15" eb="17">
      <t>シュクハク</t>
    </rPh>
    <rPh sb="17" eb="18">
      <t>スウ</t>
    </rPh>
    <rPh sb="19" eb="21">
      <t>シュクハク</t>
    </rPh>
    <rPh sb="21" eb="22">
      <t>ノ</t>
    </rPh>
    <rPh sb="23" eb="24">
      <t>スウ</t>
    </rPh>
    <phoneticPr fontId="1"/>
  </si>
  <si>
    <t>R7</t>
    <phoneticPr fontId="2"/>
  </si>
  <si>
    <t>R7宿泊客数</t>
    <rPh sb="2" eb="4">
      <t>シュクハク</t>
    </rPh>
    <rPh sb="4" eb="5">
      <t>キャク</t>
    </rPh>
    <rPh sb="5" eb="6">
      <t>スウ</t>
    </rPh>
    <phoneticPr fontId="2"/>
  </si>
  <si>
    <t>R6宿泊客数</t>
    <phoneticPr fontId="2"/>
  </si>
  <si>
    <t>R7宿泊延数</t>
    <rPh sb="2" eb="4">
      <t>シュクハク</t>
    </rPh>
    <rPh sb="4" eb="5">
      <t>ノ</t>
    </rPh>
    <rPh sb="5" eb="6">
      <t>スウ</t>
    </rPh>
    <phoneticPr fontId="2"/>
  </si>
  <si>
    <t>R6宿泊延数</t>
    <phoneticPr fontId="2"/>
  </si>
  <si>
    <t>3月</t>
    <rPh sb="1" eb="2">
      <t>ガツ</t>
    </rPh>
    <phoneticPr fontId="2"/>
  </si>
  <si>
    <t>3月延</t>
    <rPh sb="1" eb="2">
      <t>ガツ</t>
    </rPh>
    <rPh sb="2" eb="3">
      <t>ノベ</t>
    </rPh>
    <phoneticPr fontId="2"/>
  </si>
  <si>
    <t>宿泊客数</t>
    <rPh sb="0" eb="2">
      <t>シュクハク</t>
    </rPh>
    <rPh sb="2" eb="3">
      <t>キャク</t>
    </rPh>
    <rPh sb="3" eb="4">
      <t>スウ</t>
    </rPh>
    <phoneticPr fontId="2"/>
  </si>
  <si>
    <t>3～5月</t>
    <rPh sb="3" eb="4">
      <t>ガツ</t>
    </rPh>
    <phoneticPr fontId="2"/>
  </si>
  <si>
    <t>上位５か国
色分けについて</t>
    <rPh sb="0" eb="2">
      <t>ジョウイ</t>
    </rPh>
    <rPh sb="4" eb="5">
      <t>コク</t>
    </rPh>
    <rPh sb="6" eb="8">
      <t>イロワ</t>
    </rPh>
    <phoneticPr fontId="2"/>
  </si>
  <si>
    <t>6～8月</t>
    <rPh sb="3" eb="4">
      <t>ガツ</t>
    </rPh>
    <phoneticPr fontId="2"/>
  </si>
  <si>
    <t>9～11月</t>
    <rPh sb="4" eb="5">
      <t>ガツ</t>
    </rPh>
    <phoneticPr fontId="2"/>
  </si>
  <si>
    <t>1位=</t>
    <rPh sb="1" eb="2">
      <t>イ</t>
    </rPh>
    <phoneticPr fontId="2"/>
  </si>
  <si>
    <t>12～2月</t>
    <rPh sb="4" eb="5">
      <t>ガツ</t>
    </rPh>
    <phoneticPr fontId="2"/>
  </si>
  <si>
    <t>2位=</t>
    <rPh sb="1" eb="2">
      <t>イ</t>
    </rPh>
    <phoneticPr fontId="2"/>
  </si>
  <si>
    <t>3位=</t>
    <rPh sb="1" eb="2">
      <t>イ</t>
    </rPh>
    <phoneticPr fontId="2"/>
  </si>
  <si>
    <t>4位=</t>
    <rPh sb="1" eb="2">
      <t>イ</t>
    </rPh>
    <phoneticPr fontId="2"/>
  </si>
  <si>
    <t>5位=</t>
    <rPh sb="1" eb="2">
      <t>イ</t>
    </rPh>
    <phoneticPr fontId="2"/>
  </si>
  <si>
    <t>期間毎外国人延泊数順位（Ｒ７．３．１～Ｒ８．２．２８）</t>
    <rPh sb="0" eb="2">
      <t>キカン</t>
    </rPh>
    <rPh sb="2" eb="3">
      <t>ゴト</t>
    </rPh>
    <rPh sb="3" eb="5">
      <t>ガイコク</t>
    </rPh>
    <rPh sb="5" eb="6">
      <t>ジン</t>
    </rPh>
    <rPh sb="6" eb="7">
      <t>ノベ</t>
    </rPh>
    <rPh sb="7" eb="8">
      <t>ハク</t>
    </rPh>
    <rPh sb="8" eb="9">
      <t>スウ</t>
    </rPh>
    <rPh sb="9" eb="11">
      <t>ジュンイ</t>
    </rPh>
    <phoneticPr fontId="2"/>
  </si>
  <si>
    <t>令和７年度外国人観光客月間国別宿泊数（Ｒ７．４．１～Ｒ８．３．31）</t>
    <rPh sb="0" eb="2">
      <t>レイワ</t>
    </rPh>
    <rPh sb="3" eb="5">
      <t>ネンド</t>
    </rPh>
    <rPh sb="13" eb="15">
      <t>クニベツ</t>
    </rPh>
    <phoneticPr fontId="2"/>
  </si>
  <si>
    <t>R7</t>
  </si>
  <si>
    <t>対比（R7/R6）</t>
    <phoneticPr fontId="2"/>
  </si>
  <si>
    <t>対比（R7/R1）</t>
    <phoneticPr fontId="2"/>
  </si>
  <si>
    <t>対比（R7/R1）</t>
    <rPh sb="0" eb="2">
      <t>タイヒ</t>
    </rPh>
    <phoneticPr fontId="2"/>
  </si>
  <si>
    <t>大阪万博開催（4月～10月）</t>
    <rPh sb="0" eb="4">
      <t>オオサカバンパク</t>
    </rPh>
    <rPh sb="4" eb="6">
      <t>カイサイ</t>
    </rPh>
    <rPh sb="8" eb="9">
      <t>ガツ</t>
    </rPh>
    <rPh sb="12" eb="1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</si>
</sst>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%"/>
    <numFmt numFmtId="178" formatCode="#,##0_);[Red]\(#,##0\)"/>
    <numFmt numFmtId="179" formatCode="#,##0.00_ "/>
    <numFmt numFmtId="180" formatCode="#,##0;[Red]#,##0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6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14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1" xfId="0" applyFont="1" applyBorder="1" applyAlignment="1"/>
    <xf numFmtId="38" fontId="5" fillId="0" borderId="2" xfId="1" applyFont="1" applyBorder="1" applyAlignment="1">
      <alignment horizontal="left" vertical="center"/>
    </xf>
    <xf numFmtId="38" fontId="4" fillId="0" borderId="2" xfId="1" applyFont="1" applyBorder="1" applyAlignment="1">
      <alignment horizontal="left" vertical="center" shrinkToFit="1"/>
    </xf>
    <xf numFmtId="38" fontId="4" fillId="0" borderId="2" xfId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 shrinkToFit="1"/>
    </xf>
    <xf numFmtId="0" fontId="4" fillId="0" borderId="0" xfId="0" applyFont="1" applyAlignment="1"/>
    <xf numFmtId="38" fontId="4" fillId="0" borderId="4" xfId="1" applyFont="1" applyBorder="1" applyAlignment="1">
      <alignment horizontal="center" vertical="center" shrinkToFit="1"/>
    </xf>
    <xf numFmtId="38" fontId="4" fillId="0" borderId="5" xfId="1" applyFont="1" applyBorder="1" applyAlignment="1">
      <alignment horizontal="center" vertical="center" shrinkToFit="1"/>
    </xf>
    <xf numFmtId="38" fontId="4" fillId="0" borderId="6" xfId="1" applyFont="1" applyBorder="1" applyAlignment="1">
      <alignment horizontal="center" vertical="center" shrinkToFit="1"/>
    </xf>
    <xf numFmtId="38" fontId="4" fillId="0" borderId="7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center" vertical="center" shrinkToFit="1"/>
    </xf>
    <xf numFmtId="38" fontId="4" fillId="0" borderId="9" xfId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38" fontId="4" fillId="0" borderId="13" xfId="1" applyFont="1" applyBorder="1" applyAlignment="1">
      <alignment horizontal="center" vertical="center" shrinkToFit="1"/>
    </xf>
    <xf numFmtId="38" fontId="4" fillId="0" borderId="14" xfId="1" applyFont="1" applyBorder="1" applyAlignment="1">
      <alignment vertical="center" shrinkToFit="1"/>
    </xf>
    <xf numFmtId="38" fontId="4" fillId="0" borderId="15" xfId="1" applyFont="1" applyBorder="1" applyAlignment="1">
      <alignment vertical="center" shrinkToFit="1"/>
    </xf>
    <xf numFmtId="38" fontId="4" fillId="0" borderId="16" xfId="1" applyFont="1" applyBorder="1" applyAlignment="1">
      <alignment vertical="center" shrinkToFit="1"/>
    </xf>
    <xf numFmtId="38" fontId="4" fillId="0" borderId="17" xfId="1" applyFont="1" applyBorder="1" applyAlignment="1">
      <alignment vertical="center" shrinkToFit="1"/>
    </xf>
    <xf numFmtId="9" fontId="4" fillId="0" borderId="17" xfId="1" applyNumberFormat="1" applyFont="1" applyBorder="1" applyAlignment="1">
      <alignment vertical="center" shrinkToFit="1"/>
    </xf>
    <xf numFmtId="38" fontId="4" fillId="0" borderId="18" xfId="1" applyFont="1" applyBorder="1" applyAlignment="1">
      <alignment vertical="center" shrinkToFit="1"/>
    </xf>
    <xf numFmtId="38" fontId="4" fillId="0" borderId="19" xfId="1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38" fontId="4" fillId="0" borderId="21" xfId="1" applyFont="1" applyBorder="1" applyAlignment="1">
      <alignment vertical="center" shrinkToFit="1"/>
    </xf>
    <xf numFmtId="38" fontId="4" fillId="0" borderId="22" xfId="1" applyFont="1" applyBorder="1" applyAlignment="1">
      <alignment vertical="center" shrinkToFit="1"/>
    </xf>
    <xf numFmtId="38" fontId="4" fillId="0" borderId="23" xfId="1" applyFont="1" applyBorder="1" applyAlignment="1">
      <alignment vertical="center" shrinkToFit="1"/>
    </xf>
    <xf numFmtId="38" fontId="4" fillId="0" borderId="24" xfId="1" applyFont="1" applyBorder="1" applyAlignment="1">
      <alignment vertical="center" shrinkToFit="1"/>
    </xf>
    <xf numFmtId="9" fontId="4" fillId="0" borderId="24" xfId="3" applyNumberFormat="1" applyFont="1" applyBorder="1" applyAlignment="1">
      <alignment vertical="center" shrinkToFit="1"/>
    </xf>
    <xf numFmtId="38" fontId="4" fillId="0" borderId="25" xfId="1" applyFont="1" applyBorder="1" applyAlignment="1">
      <alignment vertical="center" shrinkToFit="1"/>
    </xf>
    <xf numFmtId="38" fontId="4" fillId="0" borderId="26" xfId="1" applyFont="1" applyBorder="1" applyAlignment="1">
      <alignment vertical="center" shrinkToFit="1"/>
    </xf>
    <xf numFmtId="38" fontId="4" fillId="0" borderId="27" xfId="1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38" fontId="4" fillId="0" borderId="29" xfId="1" applyFont="1" applyBorder="1" applyAlignment="1">
      <alignment horizontal="center" vertical="center" shrinkToFit="1"/>
    </xf>
    <xf numFmtId="38" fontId="4" fillId="0" borderId="31" xfId="1" applyFont="1" applyBorder="1" applyAlignment="1">
      <alignment vertical="center" shrinkToFit="1"/>
    </xf>
    <xf numFmtId="38" fontId="4" fillId="0" borderId="32" xfId="1" applyFont="1" applyBorder="1" applyAlignment="1">
      <alignment vertical="center" shrinkToFit="1"/>
    </xf>
    <xf numFmtId="38" fontId="4" fillId="0" borderId="33" xfId="1" applyFont="1" applyBorder="1" applyAlignment="1">
      <alignment vertical="center" shrinkToFit="1"/>
    </xf>
    <xf numFmtId="9" fontId="4" fillId="0" borderId="33" xfId="3" applyNumberFormat="1" applyFont="1" applyBorder="1" applyAlignment="1">
      <alignment vertical="center" shrinkToFit="1"/>
    </xf>
    <xf numFmtId="38" fontId="4" fillId="0" borderId="34" xfId="1" applyFont="1" applyBorder="1" applyAlignment="1">
      <alignment vertical="center" shrinkToFit="1"/>
    </xf>
    <xf numFmtId="0" fontId="4" fillId="0" borderId="37" xfId="0" applyFont="1" applyBorder="1" applyAlignment="1">
      <alignment vertical="center" shrinkToFit="1"/>
    </xf>
    <xf numFmtId="38" fontId="4" fillId="0" borderId="37" xfId="1" applyFont="1" applyBorder="1" applyAlignment="1">
      <alignment vertical="center" shrinkToFit="1"/>
    </xf>
    <xf numFmtId="38" fontId="4" fillId="0" borderId="0" xfId="1" applyFont="1" applyAlignment="1">
      <alignment vertical="center"/>
    </xf>
    <xf numFmtId="38" fontId="4" fillId="0" borderId="33" xfId="1" applyFont="1" applyFill="1" applyBorder="1" applyAlignment="1">
      <alignment vertical="center" shrinkToFit="1"/>
    </xf>
    <xf numFmtId="38" fontId="4" fillId="0" borderId="28" xfId="1" applyFont="1" applyBorder="1" applyAlignment="1">
      <alignment vertical="center" shrinkToFit="1"/>
    </xf>
    <xf numFmtId="9" fontId="4" fillId="0" borderId="17" xfId="3" applyNumberFormat="1" applyFont="1" applyBorder="1" applyAlignment="1">
      <alignment vertical="center" shrinkToFit="1"/>
    </xf>
    <xf numFmtId="38" fontId="4" fillId="0" borderId="20" xfId="1" applyFont="1" applyBorder="1" applyAlignment="1">
      <alignment vertical="center" shrinkToFit="1"/>
    </xf>
    <xf numFmtId="38" fontId="4" fillId="0" borderId="0" xfId="1" applyFont="1" applyBorder="1" applyAlignment="1">
      <alignment vertical="center" shrinkToFit="1"/>
    </xf>
    <xf numFmtId="9" fontId="4" fillId="0" borderId="0" xfId="3" applyFont="1" applyBorder="1" applyAlignment="1">
      <alignment vertical="center" shrinkToFit="1"/>
    </xf>
    <xf numFmtId="38" fontId="4" fillId="0" borderId="0" xfId="1" applyFont="1" applyBorder="1" applyAlignment="1">
      <alignment vertical="center"/>
    </xf>
    <xf numFmtId="38" fontId="4" fillId="0" borderId="38" xfId="1" applyFont="1" applyBorder="1" applyAlignment="1">
      <alignment vertical="center" shrinkToFit="1"/>
    </xf>
    <xf numFmtId="9" fontId="4" fillId="0" borderId="39" xfId="3" applyNumberFormat="1" applyFont="1" applyBorder="1" applyAlignment="1">
      <alignment vertical="center" shrinkToFit="1"/>
    </xf>
    <xf numFmtId="38" fontId="4" fillId="0" borderId="21" xfId="1" applyFont="1" applyFill="1" applyBorder="1" applyAlignment="1">
      <alignment vertical="center" shrinkToFit="1"/>
    </xf>
    <xf numFmtId="38" fontId="4" fillId="0" borderId="25" xfId="1" applyFont="1" applyFill="1" applyBorder="1" applyAlignment="1">
      <alignment vertical="center" shrinkToFit="1"/>
    </xf>
    <xf numFmtId="38" fontId="4" fillId="0" borderId="22" xfId="1" applyFont="1" applyFill="1" applyBorder="1" applyAlignment="1">
      <alignment vertical="center" shrinkToFit="1"/>
    </xf>
    <xf numFmtId="38" fontId="4" fillId="0" borderId="23" xfId="1" applyFont="1" applyFill="1" applyBorder="1" applyAlignment="1">
      <alignment vertical="center" shrinkToFit="1"/>
    </xf>
    <xf numFmtId="9" fontId="4" fillId="0" borderId="39" xfId="3" applyNumberFormat="1" applyFont="1" applyFill="1" applyBorder="1" applyAlignment="1">
      <alignment vertical="center" shrinkToFit="1"/>
    </xf>
    <xf numFmtId="38" fontId="4" fillId="0" borderId="26" xfId="1" applyFont="1" applyFill="1" applyBorder="1" applyAlignment="1">
      <alignment vertical="center" shrinkToFit="1"/>
    </xf>
    <xf numFmtId="38" fontId="4" fillId="0" borderId="27" xfId="1" applyFont="1" applyFill="1" applyBorder="1" applyAlignment="1">
      <alignment vertical="center" shrinkToFit="1"/>
    </xf>
    <xf numFmtId="38" fontId="4" fillId="0" borderId="28" xfId="1" applyFont="1" applyFill="1" applyBorder="1" applyAlignment="1">
      <alignment vertical="center" shrinkToFit="1"/>
    </xf>
    <xf numFmtId="38" fontId="4" fillId="0" borderId="40" xfId="1" applyFont="1" applyFill="1" applyBorder="1" applyAlignment="1">
      <alignment vertical="center" shrinkToFit="1"/>
    </xf>
    <xf numFmtId="38" fontId="4" fillId="0" borderId="41" xfId="1" applyFont="1" applyFill="1" applyBorder="1" applyAlignment="1">
      <alignment vertical="center" shrinkToFit="1"/>
    </xf>
    <xf numFmtId="38" fontId="4" fillId="0" borderId="0" xfId="1" applyFont="1" applyFill="1" applyBorder="1" applyAlignment="1">
      <alignment vertical="center" shrinkToFit="1"/>
    </xf>
    <xf numFmtId="38" fontId="4" fillId="0" borderId="42" xfId="1" applyFont="1" applyFill="1" applyBorder="1" applyAlignment="1">
      <alignment vertical="center" shrinkToFit="1"/>
    </xf>
    <xf numFmtId="38" fontId="4" fillId="0" borderId="43" xfId="1" applyFont="1" applyFill="1" applyBorder="1" applyAlignment="1">
      <alignment vertical="center" shrinkToFit="1"/>
    </xf>
    <xf numFmtId="9" fontId="4" fillId="0" borderId="44" xfId="3" applyNumberFormat="1" applyFont="1" applyFill="1" applyBorder="1" applyAlignment="1">
      <alignment vertical="center" shrinkToFit="1"/>
    </xf>
    <xf numFmtId="38" fontId="4" fillId="0" borderId="45" xfId="1" applyFont="1" applyFill="1" applyBorder="1" applyAlignment="1">
      <alignment vertical="center" shrinkToFit="1"/>
    </xf>
    <xf numFmtId="38" fontId="4" fillId="0" borderId="46" xfId="1" applyFont="1" applyFill="1" applyBorder="1" applyAlignment="1">
      <alignment vertical="center" shrinkToFit="1"/>
    </xf>
    <xf numFmtId="38" fontId="4" fillId="0" borderId="38" xfId="1" applyFont="1" applyFill="1" applyBorder="1" applyAlignment="1">
      <alignment vertical="center" shrinkToFit="1"/>
    </xf>
    <xf numFmtId="38" fontId="4" fillId="0" borderId="31" xfId="1" applyFont="1" applyFill="1" applyBorder="1" applyAlignment="1">
      <alignment vertical="center" shrinkToFit="1"/>
    </xf>
    <xf numFmtId="38" fontId="4" fillId="0" borderId="30" xfId="1" applyFont="1" applyFill="1" applyBorder="1" applyAlignment="1">
      <alignment vertical="center" shrinkToFit="1"/>
    </xf>
    <xf numFmtId="38" fontId="4" fillId="0" borderId="34" xfId="1" applyFont="1" applyFill="1" applyBorder="1" applyAlignment="1">
      <alignment vertical="center" shrinkToFit="1"/>
    </xf>
    <xf numFmtId="38" fontId="4" fillId="0" borderId="32" xfId="1" applyFont="1" applyFill="1" applyBorder="1" applyAlignment="1">
      <alignment vertical="center" shrinkToFit="1"/>
    </xf>
    <xf numFmtId="9" fontId="4" fillId="0" borderId="47" xfId="3" applyNumberFormat="1" applyFont="1" applyFill="1" applyBorder="1" applyAlignment="1">
      <alignment vertical="center" shrinkToFit="1"/>
    </xf>
    <xf numFmtId="38" fontId="4" fillId="0" borderId="35" xfId="1" applyFont="1" applyFill="1" applyBorder="1" applyAlignment="1">
      <alignment vertical="center" shrinkToFit="1"/>
    </xf>
    <xf numFmtId="38" fontId="4" fillId="0" borderId="36" xfId="1" applyFont="1" applyFill="1" applyBorder="1" applyAlignment="1">
      <alignment vertical="center" shrinkToFit="1"/>
    </xf>
    <xf numFmtId="38" fontId="4" fillId="0" borderId="37" xfId="1" applyFont="1" applyFill="1" applyBorder="1" applyAlignment="1">
      <alignment vertical="center" shrinkToFit="1"/>
    </xf>
    <xf numFmtId="38" fontId="4" fillId="0" borderId="48" xfId="1" applyFont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10" fillId="0" borderId="0" xfId="0" applyFont="1" applyAlignment="1">
      <alignment vertical="center" shrinkToFit="1"/>
    </xf>
    <xf numFmtId="38" fontId="10" fillId="0" borderId="0" xfId="2" applyFont="1" applyFill="1" applyAlignment="1">
      <alignment horizontal="right" vertical="center" shrinkToFit="1"/>
    </xf>
    <xf numFmtId="38" fontId="10" fillId="0" borderId="0" xfId="2" applyFont="1" applyFill="1" applyAlignment="1">
      <alignment vertical="center" shrinkToFit="1"/>
    </xf>
    <xf numFmtId="38" fontId="10" fillId="0" borderId="49" xfId="2" applyFont="1" applyFill="1" applyBorder="1" applyAlignment="1">
      <alignment horizontal="right" vertical="center" shrinkToFit="1"/>
    </xf>
    <xf numFmtId="49" fontId="10" fillId="0" borderId="49" xfId="2" applyNumberFormat="1" applyFont="1" applyFill="1" applyBorder="1" applyAlignment="1">
      <alignment horizontal="center" vertical="center" shrinkToFit="1"/>
    </xf>
    <xf numFmtId="38" fontId="10" fillId="0" borderId="49" xfId="2" applyFont="1" applyFill="1" applyBorder="1" applyAlignment="1">
      <alignment vertical="center" shrinkToFit="1"/>
    </xf>
    <xf numFmtId="38" fontId="10" fillId="0" borderId="49" xfId="2" applyFont="1" applyBorder="1" applyAlignment="1">
      <alignment vertical="center" shrinkToFit="1"/>
    </xf>
    <xf numFmtId="38" fontId="10" fillId="0" borderId="50" xfId="2" applyFont="1" applyFill="1" applyBorder="1" applyAlignment="1">
      <alignment horizontal="right" vertical="center" shrinkToFit="1"/>
    </xf>
    <xf numFmtId="38" fontId="10" fillId="0" borderId="50" xfId="2" applyFont="1" applyFill="1" applyBorder="1" applyAlignment="1">
      <alignment vertical="center" shrinkToFit="1"/>
    </xf>
    <xf numFmtId="38" fontId="10" fillId="0" borderId="50" xfId="2" applyFont="1" applyBorder="1" applyAlignment="1">
      <alignment vertical="center" shrinkToFit="1"/>
    </xf>
    <xf numFmtId="38" fontId="11" fillId="0" borderId="0" xfId="2" applyFont="1">
      <alignment vertical="center"/>
    </xf>
    <xf numFmtId="38" fontId="7" fillId="0" borderId="0" xfId="2" applyFont="1" applyAlignment="1">
      <alignment horizontal="left" vertical="center"/>
    </xf>
    <xf numFmtId="38" fontId="7" fillId="0" borderId="0" xfId="2" applyFont="1" applyAlignment="1">
      <alignment horizontal="center" vertical="center"/>
    </xf>
    <xf numFmtId="38" fontId="7" fillId="0" borderId="0" xfId="2" applyFont="1">
      <alignment vertical="center"/>
    </xf>
    <xf numFmtId="38" fontId="12" fillId="0" borderId="51" xfId="2" applyFont="1" applyBorder="1" applyAlignment="1">
      <alignment horizontal="center" vertical="center"/>
    </xf>
    <xf numFmtId="38" fontId="12" fillId="0" borderId="52" xfId="2" applyFont="1" applyBorder="1" applyAlignment="1">
      <alignment horizontal="center" vertical="center"/>
    </xf>
    <xf numFmtId="38" fontId="12" fillId="0" borderId="0" xfId="2" applyFont="1">
      <alignment vertical="center"/>
    </xf>
    <xf numFmtId="38" fontId="12" fillId="0" borderId="35" xfId="2" applyFont="1" applyBorder="1" applyAlignment="1">
      <alignment horizontal="center" vertical="center"/>
    </xf>
    <xf numFmtId="38" fontId="12" fillId="0" borderId="59" xfId="2" applyFont="1" applyBorder="1" applyAlignment="1">
      <alignment horizontal="center" vertical="center"/>
    </xf>
    <xf numFmtId="38" fontId="12" fillId="0" borderId="31" xfId="2" applyFont="1" applyFill="1" applyBorder="1" applyAlignment="1">
      <alignment horizontal="center" vertical="center" shrinkToFit="1"/>
    </xf>
    <xf numFmtId="38" fontId="12" fillId="0" borderId="30" xfId="2" applyFont="1" applyFill="1" applyBorder="1" applyAlignment="1">
      <alignment horizontal="center" vertical="center" shrinkToFit="1"/>
    </xf>
    <xf numFmtId="38" fontId="12" fillId="0" borderId="32" xfId="2" applyFont="1" applyFill="1" applyBorder="1" applyAlignment="1">
      <alignment horizontal="center" vertical="center" shrinkToFit="1"/>
    </xf>
    <xf numFmtId="38" fontId="12" fillId="0" borderId="36" xfId="2" applyFont="1" applyFill="1" applyBorder="1" applyAlignment="1">
      <alignment horizontal="center" vertical="center" shrinkToFit="1"/>
    </xf>
    <xf numFmtId="38" fontId="12" fillId="0" borderId="52" xfId="2" applyFont="1" applyBorder="1" applyAlignment="1">
      <alignment horizontal="center" vertical="center" shrinkToFit="1"/>
    </xf>
    <xf numFmtId="38" fontId="10" fillId="0" borderId="0" xfId="2" applyFont="1">
      <alignment vertical="center"/>
    </xf>
    <xf numFmtId="38" fontId="12" fillId="0" borderId="63" xfId="2" applyFont="1" applyBorder="1" applyAlignment="1">
      <alignment horizontal="center" vertical="center" shrinkToFit="1"/>
    </xf>
    <xf numFmtId="38" fontId="12" fillId="0" borderId="69" xfId="2" applyFont="1" applyBorder="1" applyAlignment="1">
      <alignment horizontal="center" vertical="center" shrinkToFit="1"/>
    </xf>
    <xf numFmtId="38" fontId="12" fillId="0" borderId="59" xfId="2" applyFont="1" applyBorder="1" applyAlignment="1">
      <alignment horizontal="center" vertical="center" shrinkToFit="1"/>
    </xf>
    <xf numFmtId="38" fontId="12" fillId="0" borderId="70" xfId="2" applyFont="1" applyBorder="1" applyAlignment="1">
      <alignment horizontal="center" vertical="center" shrinkToFit="1"/>
    </xf>
    <xf numFmtId="38" fontId="12" fillId="0" borderId="57" xfId="2" applyFont="1" applyBorder="1" applyAlignment="1">
      <alignment horizontal="center" vertical="center" shrinkToFit="1"/>
    </xf>
    <xf numFmtId="38" fontId="12" fillId="0" borderId="74" xfId="2" applyFont="1" applyBorder="1" applyAlignment="1">
      <alignment horizontal="center" vertical="center" shrinkToFit="1"/>
    </xf>
    <xf numFmtId="38" fontId="10" fillId="0" borderId="0" xfId="2" applyFont="1" applyAlignment="1">
      <alignment vertical="center" shrinkToFit="1"/>
    </xf>
    <xf numFmtId="38" fontId="12" fillId="0" borderId="0" xfId="2" applyFont="1" applyAlignment="1">
      <alignment horizontal="center" vertical="center"/>
    </xf>
    <xf numFmtId="38" fontId="13" fillId="0" borderId="0" xfId="2" applyFont="1" applyAlignment="1">
      <alignment horizontal="center" vertical="center"/>
    </xf>
    <xf numFmtId="38" fontId="14" fillId="0" borderId="0" xfId="2" applyFont="1">
      <alignment vertical="center"/>
    </xf>
    <xf numFmtId="38" fontId="15" fillId="0" borderId="0" xfId="2" applyFont="1">
      <alignment vertical="center"/>
    </xf>
    <xf numFmtId="178" fontId="0" fillId="0" borderId="0" xfId="0" applyNumberFormat="1" applyAlignment="1">
      <alignment vertical="center" shrinkToFit="1"/>
    </xf>
    <xf numFmtId="38" fontId="4" fillId="0" borderId="10" xfId="1" applyFont="1" applyBorder="1" applyAlignment="1">
      <alignment horizontal="center" vertical="center" shrinkToFit="1"/>
    </xf>
    <xf numFmtId="38" fontId="4" fillId="0" borderId="11" xfId="1" applyFont="1" applyBorder="1" applyAlignment="1">
      <alignment horizontal="center" vertical="center" shrinkToFit="1"/>
    </xf>
    <xf numFmtId="38" fontId="4" fillId="0" borderId="79" xfId="1" applyFont="1" applyBorder="1" applyAlignment="1">
      <alignment vertical="center" shrinkToFit="1"/>
    </xf>
    <xf numFmtId="38" fontId="4" fillId="0" borderId="35" xfId="1" applyFont="1" applyBorder="1" applyAlignment="1">
      <alignment vertical="center" shrinkToFit="1"/>
    </xf>
    <xf numFmtId="38" fontId="4" fillId="0" borderId="36" xfId="1" applyFont="1" applyBorder="1" applyAlignment="1">
      <alignment vertical="center" shrinkToFit="1"/>
    </xf>
    <xf numFmtId="38" fontId="12" fillId="0" borderId="72" xfId="2" applyFont="1" applyFill="1" applyBorder="1" applyAlignment="1">
      <alignment horizontal="center" vertical="center" shrinkToFit="1"/>
    </xf>
    <xf numFmtId="38" fontId="12" fillId="0" borderId="66" xfId="2" applyFont="1" applyFill="1" applyBorder="1" applyAlignment="1">
      <alignment horizontal="center" vertical="center" shrinkToFit="1"/>
    </xf>
    <xf numFmtId="38" fontId="12" fillId="0" borderId="67" xfId="2" applyFont="1" applyFill="1" applyBorder="1" applyAlignment="1">
      <alignment vertical="center" shrinkToFit="1"/>
    </xf>
    <xf numFmtId="38" fontId="12" fillId="0" borderId="86" xfId="2" applyFont="1" applyFill="1" applyBorder="1" applyAlignment="1">
      <alignment horizontal="center" vertical="center" shrinkToFit="1"/>
    </xf>
    <xf numFmtId="38" fontId="16" fillId="0" borderId="57" xfId="2" applyFont="1" applyBorder="1">
      <alignment vertical="center"/>
    </xf>
    <xf numFmtId="38" fontId="16" fillId="0" borderId="55" xfId="2" applyFont="1" applyBorder="1">
      <alignment vertical="center"/>
    </xf>
    <xf numFmtId="38" fontId="16" fillId="0" borderId="58" xfId="2" applyFont="1" applyBorder="1">
      <alignment vertical="center"/>
    </xf>
    <xf numFmtId="38" fontId="16" fillId="0" borderId="52" xfId="2" applyFont="1" applyBorder="1">
      <alignment vertical="center"/>
    </xf>
    <xf numFmtId="38" fontId="16" fillId="0" borderId="67" xfId="2" applyFont="1" applyBorder="1">
      <alignment vertical="center"/>
    </xf>
    <xf numFmtId="38" fontId="16" fillId="0" borderId="64" xfId="2" applyFont="1" applyBorder="1">
      <alignment vertical="center"/>
    </xf>
    <xf numFmtId="38" fontId="16" fillId="0" borderId="68" xfId="2" applyFont="1" applyBorder="1">
      <alignment vertical="center"/>
    </xf>
    <xf numFmtId="38" fontId="16" fillId="0" borderId="63" xfId="2" applyFont="1" applyBorder="1">
      <alignment vertical="center"/>
    </xf>
    <xf numFmtId="38" fontId="16" fillId="0" borderId="69" xfId="2" applyFont="1" applyBorder="1">
      <alignment vertical="center"/>
    </xf>
    <xf numFmtId="38" fontId="16" fillId="0" borderId="15" xfId="2" applyFont="1" applyBorder="1">
      <alignment vertical="center"/>
    </xf>
    <xf numFmtId="38" fontId="16" fillId="0" borderId="19" xfId="2" applyFont="1" applyBorder="1">
      <alignment vertical="center"/>
    </xf>
    <xf numFmtId="38" fontId="16" fillId="0" borderId="17" xfId="2" applyFont="1" applyBorder="1">
      <alignment vertical="center"/>
    </xf>
    <xf numFmtId="38" fontId="16" fillId="0" borderId="59" xfId="2" applyFont="1" applyBorder="1">
      <alignment vertical="center"/>
    </xf>
    <xf numFmtId="38" fontId="16" fillId="0" borderId="31" xfId="2" applyFont="1" applyBorder="1">
      <alignment vertical="center"/>
    </xf>
    <xf numFmtId="38" fontId="16" fillId="0" borderId="36" xfId="2" applyFont="1" applyBorder="1">
      <alignment vertical="center"/>
    </xf>
    <xf numFmtId="38" fontId="16" fillId="0" borderId="33" xfId="2" applyFont="1" applyBorder="1">
      <alignment vertical="center"/>
    </xf>
    <xf numFmtId="38" fontId="16" fillId="0" borderId="52" xfId="2" applyFont="1" applyFill="1" applyBorder="1" applyAlignment="1">
      <alignment vertical="center" shrinkToFit="1"/>
    </xf>
    <xf numFmtId="38" fontId="16" fillId="0" borderId="55" xfId="2" applyFont="1" applyFill="1" applyBorder="1" applyAlignment="1">
      <alignment vertical="center" shrinkToFit="1"/>
    </xf>
    <xf numFmtId="38" fontId="16" fillId="0" borderId="57" xfId="2" applyFont="1" applyFill="1" applyBorder="1" applyAlignment="1">
      <alignment vertical="center" shrinkToFit="1"/>
    </xf>
    <xf numFmtId="38" fontId="16" fillId="0" borderId="58" xfId="2" applyFont="1" applyFill="1" applyBorder="1" applyAlignment="1">
      <alignment vertical="center" shrinkToFit="1"/>
    </xf>
    <xf numFmtId="38" fontId="16" fillId="0" borderId="63" xfId="2" applyFont="1" applyFill="1" applyBorder="1" applyAlignment="1">
      <alignment vertical="center" shrinkToFit="1"/>
    </xf>
    <xf numFmtId="38" fontId="16" fillId="0" borderId="64" xfId="2" applyFont="1" applyFill="1" applyBorder="1" applyAlignment="1">
      <alignment vertical="center" shrinkToFit="1"/>
    </xf>
    <xf numFmtId="38" fontId="16" fillId="0" borderId="67" xfId="2" applyFont="1" applyFill="1" applyBorder="1" applyAlignment="1">
      <alignment vertical="center" shrinkToFit="1"/>
    </xf>
    <xf numFmtId="38" fontId="16" fillId="0" borderId="68" xfId="2" applyFont="1" applyFill="1" applyBorder="1" applyAlignment="1">
      <alignment vertical="center" shrinkToFit="1"/>
    </xf>
    <xf numFmtId="38" fontId="16" fillId="0" borderId="72" xfId="2" applyFont="1" applyBorder="1">
      <alignment vertical="center"/>
    </xf>
    <xf numFmtId="38" fontId="16" fillId="0" borderId="70" xfId="2" applyFont="1" applyBorder="1">
      <alignment vertical="center"/>
    </xf>
    <xf numFmtId="38" fontId="16" fillId="0" borderId="51" xfId="2" applyFont="1" applyBorder="1">
      <alignment vertical="center"/>
    </xf>
    <xf numFmtId="38" fontId="16" fillId="0" borderId="62" xfId="2" applyFont="1" applyBorder="1">
      <alignment vertical="center"/>
    </xf>
    <xf numFmtId="38" fontId="16" fillId="0" borderId="75" xfId="2" applyFont="1" applyBorder="1">
      <alignment vertical="center"/>
    </xf>
    <xf numFmtId="38" fontId="16" fillId="0" borderId="73" xfId="2" applyFont="1" applyBorder="1">
      <alignment vertical="center"/>
    </xf>
    <xf numFmtId="38" fontId="16" fillId="0" borderId="77" xfId="2" applyFont="1" applyBorder="1">
      <alignment vertical="center"/>
    </xf>
    <xf numFmtId="38" fontId="16" fillId="0" borderId="78" xfId="2" applyFont="1" applyBorder="1">
      <alignment vertical="center"/>
    </xf>
    <xf numFmtId="38" fontId="16" fillId="0" borderId="87" xfId="2" applyFont="1" applyBorder="1">
      <alignment vertical="center"/>
    </xf>
    <xf numFmtId="38" fontId="16" fillId="0" borderId="52" xfId="2" applyFont="1" applyFill="1" applyBorder="1">
      <alignment vertical="center"/>
    </xf>
    <xf numFmtId="38" fontId="16" fillId="0" borderId="55" xfId="2" applyFont="1" applyFill="1" applyBorder="1">
      <alignment vertical="center"/>
    </xf>
    <xf numFmtId="38" fontId="16" fillId="0" borderId="58" xfId="2" applyFont="1" applyFill="1" applyBorder="1">
      <alignment vertical="center"/>
    </xf>
    <xf numFmtId="38" fontId="16" fillId="0" borderId="63" xfId="2" applyFont="1" applyFill="1" applyBorder="1">
      <alignment vertical="center"/>
    </xf>
    <xf numFmtId="38" fontId="16" fillId="0" borderId="72" xfId="2" applyFont="1" applyFill="1" applyBorder="1">
      <alignment vertical="center"/>
    </xf>
    <xf numFmtId="38" fontId="16" fillId="0" borderId="77" xfId="2" applyFont="1" applyFill="1" applyBorder="1">
      <alignment vertical="center"/>
    </xf>
    <xf numFmtId="38" fontId="16" fillId="0" borderId="78" xfId="2" applyFont="1" applyFill="1" applyBorder="1">
      <alignment vertical="center"/>
    </xf>
    <xf numFmtId="38" fontId="16" fillId="0" borderId="87" xfId="2" applyFont="1" applyFill="1" applyBorder="1">
      <alignment vertical="center"/>
    </xf>
    <xf numFmtId="38" fontId="16" fillId="0" borderId="56" xfId="2" applyFont="1" applyFill="1" applyBorder="1">
      <alignment vertical="center"/>
    </xf>
    <xf numFmtId="38" fontId="16" fillId="0" borderId="57" xfId="2" applyFont="1" applyFill="1" applyBorder="1">
      <alignment vertical="center"/>
    </xf>
    <xf numFmtId="38" fontId="16" fillId="0" borderId="73" xfId="2" applyFont="1" applyFill="1" applyBorder="1">
      <alignment vertical="center"/>
    </xf>
    <xf numFmtId="38" fontId="16" fillId="0" borderId="75" xfId="2" applyFont="1" applyFill="1" applyBorder="1">
      <alignment vertical="center"/>
    </xf>
    <xf numFmtId="38" fontId="16" fillId="0" borderId="76" xfId="2" applyFont="1" applyFill="1" applyBorder="1">
      <alignment vertical="center"/>
    </xf>
    <xf numFmtId="38" fontId="16" fillId="0" borderId="65" xfId="2" applyFont="1" applyFill="1" applyBorder="1">
      <alignment vertical="center"/>
    </xf>
    <xf numFmtId="38" fontId="16" fillId="0" borderId="74" xfId="2" applyFont="1" applyFill="1" applyBorder="1">
      <alignment vertical="center"/>
    </xf>
    <xf numFmtId="38" fontId="16" fillId="0" borderId="56" xfId="2" applyFont="1" applyBorder="1">
      <alignment vertical="center"/>
    </xf>
    <xf numFmtId="38" fontId="16" fillId="0" borderId="61" xfId="2" applyFont="1" applyBorder="1">
      <alignment vertical="center"/>
    </xf>
    <xf numFmtId="38" fontId="16" fillId="0" borderId="65" xfId="2" applyFont="1" applyBorder="1">
      <alignment vertical="center"/>
    </xf>
    <xf numFmtId="38" fontId="16" fillId="0" borderId="66" xfId="2" applyFont="1" applyBorder="1">
      <alignment vertical="center"/>
    </xf>
    <xf numFmtId="38" fontId="16" fillId="0" borderId="32" xfId="2" applyFont="1" applyBorder="1">
      <alignment vertical="center"/>
    </xf>
    <xf numFmtId="38" fontId="16" fillId="0" borderId="14" xfId="2" applyFont="1" applyBorder="1">
      <alignment vertical="center"/>
    </xf>
    <xf numFmtId="38" fontId="16" fillId="0" borderId="16" xfId="2" applyFont="1" applyBorder="1">
      <alignment vertical="center"/>
    </xf>
    <xf numFmtId="38" fontId="16" fillId="0" borderId="30" xfId="2" applyFont="1" applyBorder="1">
      <alignment vertical="center"/>
    </xf>
    <xf numFmtId="38" fontId="16" fillId="0" borderId="56" xfId="2" applyFont="1" applyFill="1" applyBorder="1" applyAlignment="1">
      <alignment vertical="center" shrinkToFit="1"/>
    </xf>
    <xf numFmtId="38" fontId="16" fillId="0" borderId="65" xfId="2" applyFont="1" applyFill="1" applyBorder="1" applyAlignment="1">
      <alignment vertical="center" shrinkToFit="1"/>
    </xf>
    <xf numFmtId="38" fontId="16" fillId="0" borderId="71" xfId="2" applyFont="1" applyBorder="1">
      <alignment vertical="center"/>
    </xf>
    <xf numFmtId="38" fontId="16" fillId="0" borderId="76" xfId="2" applyFont="1" applyBorder="1">
      <alignment vertical="center"/>
    </xf>
    <xf numFmtId="38" fontId="17" fillId="0" borderId="85" xfId="2" applyFont="1" applyFill="1" applyBorder="1" applyAlignment="1">
      <alignment horizontal="center" vertical="center" wrapText="1" shrinkToFit="1"/>
    </xf>
    <xf numFmtId="38" fontId="12" fillId="0" borderId="84" xfId="2" applyFont="1" applyFill="1" applyBorder="1" applyAlignment="1">
      <alignment horizontal="center" vertical="center" wrapText="1" shrinkToFit="1"/>
    </xf>
    <xf numFmtId="38" fontId="18" fillId="0" borderId="52" xfId="2" applyFont="1" applyBorder="1">
      <alignment vertical="center"/>
    </xf>
    <xf numFmtId="38" fontId="18" fillId="0" borderId="63" xfId="2" applyFont="1" applyBorder="1">
      <alignment vertical="center"/>
    </xf>
    <xf numFmtId="38" fontId="18" fillId="0" borderId="69" xfId="2" applyFont="1" applyBorder="1">
      <alignment vertical="center"/>
    </xf>
    <xf numFmtId="38" fontId="18" fillId="0" borderId="59" xfId="2" applyFont="1" applyBorder="1">
      <alignment vertical="center"/>
    </xf>
    <xf numFmtId="38" fontId="18" fillId="0" borderId="52" xfId="2" applyFont="1" applyFill="1" applyBorder="1" applyAlignment="1">
      <alignment vertical="center" shrinkToFit="1"/>
    </xf>
    <xf numFmtId="38" fontId="18" fillId="0" borderId="63" xfId="2" applyFont="1" applyFill="1" applyBorder="1" applyAlignment="1">
      <alignment vertical="center" shrinkToFit="1"/>
    </xf>
    <xf numFmtId="38" fontId="18" fillId="0" borderId="70" xfId="2" applyFont="1" applyBorder="1">
      <alignment vertical="center"/>
    </xf>
    <xf numFmtId="38" fontId="18" fillId="0" borderId="58" xfId="2" applyFont="1" applyBorder="1">
      <alignment vertical="center"/>
    </xf>
    <xf numFmtId="38" fontId="18" fillId="0" borderId="73" xfId="2" applyFont="1" applyBorder="1">
      <alignment vertical="center"/>
    </xf>
    <xf numFmtId="38" fontId="18" fillId="0" borderId="58" xfId="2" applyFont="1" applyFill="1" applyBorder="1">
      <alignment vertical="center"/>
    </xf>
    <xf numFmtId="38" fontId="18" fillId="0" borderId="73" xfId="2" applyFont="1" applyFill="1" applyBorder="1">
      <alignment vertical="center"/>
    </xf>
    <xf numFmtId="177" fontId="20" fillId="0" borderId="0" xfId="0" applyNumberFormat="1" applyFont="1">
      <alignment vertical="center"/>
    </xf>
    <xf numFmtId="176" fontId="20" fillId="0" borderId="0" xfId="0" applyNumberFormat="1" applyFont="1">
      <alignment vertical="center"/>
    </xf>
    <xf numFmtId="176" fontId="20" fillId="0" borderId="62" xfId="0" applyNumberFormat="1" applyFont="1" applyBorder="1" applyAlignment="1">
      <alignment horizontal="center" vertical="center" shrinkToFit="1"/>
    </xf>
    <xf numFmtId="176" fontId="20" fillId="0" borderId="74" xfId="0" applyNumberFormat="1" applyFont="1" applyBorder="1" applyAlignment="1">
      <alignment vertical="center" shrinkToFit="1"/>
    </xf>
    <xf numFmtId="177" fontId="20" fillId="0" borderId="0" xfId="0" applyNumberFormat="1" applyFont="1" applyAlignment="1">
      <alignment vertical="center" shrinkToFit="1"/>
    </xf>
    <xf numFmtId="176" fontId="20" fillId="0" borderId="0" xfId="0" applyNumberFormat="1" applyFont="1" applyAlignment="1">
      <alignment vertical="center" shrinkToFit="1"/>
    </xf>
    <xf numFmtId="177" fontId="20" fillId="0" borderId="65" xfId="0" applyNumberFormat="1" applyFont="1" applyBorder="1">
      <alignment vertical="center"/>
    </xf>
    <xf numFmtId="0" fontId="4" fillId="0" borderId="88" xfId="0" applyFont="1" applyBorder="1" applyAlignment="1"/>
    <xf numFmtId="38" fontId="4" fillId="0" borderId="48" xfId="1" applyFont="1" applyBorder="1" applyAlignment="1">
      <alignment horizontal="center" vertical="center" wrapText="1" shrinkToFit="1"/>
    </xf>
    <xf numFmtId="9" fontId="4" fillId="0" borderId="24" xfId="3" applyNumberFormat="1" applyFont="1" applyFill="1" applyBorder="1" applyAlignment="1">
      <alignment vertical="center" shrinkToFit="1"/>
    </xf>
    <xf numFmtId="38" fontId="12" fillId="0" borderId="46" xfId="2" applyFont="1" applyBorder="1" applyAlignment="1">
      <alignment horizontal="center" vertical="center" shrinkToFit="1"/>
    </xf>
    <xf numFmtId="38" fontId="16" fillId="0" borderId="40" xfId="2" applyFont="1" applyFill="1" applyBorder="1">
      <alignment vertical="center"/>
    </xf>
    <xf numFmtId="38" fontId="16" fillId="0" borderId="41" xfId="2" applyFont="1" applyFill="1" applyBorder="1">
      <alignment vertical="center"/>
    </xf>
    <xf numFmtId="38" fontId="16" fillId="0" borderId="89" xfId="2" applyFont="1" applyFill="1" applyBorder="1">
      <alignment vertical="center"/>
    </xf>
    <xf numFmtId="38" fontId="16" fillId="0" borderId="50" xfId="2" applyFont="1" applyFill="1" applyBorder="1">
      <alignment vertical="center"/>
    </xf>
    <xf numFmtId="38" fontId="16" fillId="0" borderId="90" xfId="2" applyFont="1" applyFill="1" applyBorder="1">
      <alignment vertical="center"/>
    </xf>
    <xf numFmtId="38" fontId="16" fillId="0" borderId="91" xfId="2" applyFont="1" applyFill="1" applyBorder="1">
      <alignment vertical="center"/>
    </xf>
    <xf numFmtId="38" fontId="16" fillId="0" borderId="92" xfId="2" applyFont="1" applyFill="1" applyBorder="1">
      <alignment vertical="center"/>
    </xf>
    <xf numFmtId="38" fontId="16" fillId="0" borderId="0" xfId="2" applyFont="1" applyFill="1" applyBorder="1">
      <alignment vertical="center"/>
    </xf>
    <xf numFmtId="38" fontId="16" fillId="0" borderId="44" xfId="2" applyFont="1" applyFill="1" applyBorder="1">
      <alignment vertical="center"/>
    </xf>
    <xf numFmtId="38" fontId="12" fillId="0" borderId="67" xfId="2" applyFont="1" applyBorder="1" applyAlignment="1">
      <alignment horizontal="center" vertical="center" shrinkToFit="1"/>
    </xf>
    <xf numFmtId="38" fontId="16" fillId="0" borderId="67" xfId="2" applyFont="1" applyFill="1" applyBorder="1">
      <alignment vertical="center"/>
    </xf>
    <xf numFmtId="38" fontId="16" fillId="0" borderId="68" xfId="2" applyFont="1" applyFill="1" applyBorder="1">
      <alignment vertical="center"/>
    </xf>
    <xf numFmtId="38" fontId="16" fillId="0" borderId="50" xfId="2" applyFont="1" applyBorder="1">
      <alignment vertical="center"/>
    </xf>
    <xf numFmtId="38" fontId="16" fillId="0" borderId="73" xfId="2" applyFont="1" applyFill="1" applyBorder="1" applyAlignment="1">
      <alignment vertical="center" shrinkToFit="1"/>
    </xf>
    <xf numFmtId="38" fontId="16" fillId="0" borderId="91" xfId="2" applyFont="1" applyBorder="1">
      <alignment vertical="center"/>
    </xf>
    <xf numFmtId="38" fontId="12" fillId="0" borderId="66" xfId="2" applyFont="1" applyFill="1" applyBorder="1" applyAlignment="1">
      <alignment vertical="center" shrinkToFit="1"/>
    </xf>
    <xf numFmtId="38" fontId="12" fillId="0" borderId="65" xfId="2" applyFont="1" applyFill="1" applyBorder="1" applyAlignment="1">
      <alignment horizontal="center" vertical="center" wrapText="1" shrinkToFit="1"/>
    </xf>
    <xf numFmtId="38" fontId="16" fillId="0" borderId="92" xfId="2" applyFont="1" applyBorder="1">
      <alignment vertical="center"/>
    </xf>
    <xf numFmtId="38" fontId="16" fillId="0" borderId="90" xfId="2" applyFont="1" applyBorder="1">
      <alignment vertical="center"/>
    </xf>
    <xf numFmtId="38" fontId="16" fillId="0" borderId="60" xfId="2" applyFont="1" applyBorder="1">
      <alignment vertical="center"/>
    </xf>
    <xf numFmtId="38" fontId="16" fillId="0" borderId="74" xfId="2" applyFont="1" applyBorder="1">
      <alignment vertical="center"/>
    </xf>
    <xf numFmtId="38" fontId="16" fillId="0" borderId="92" xfId="2" applyFont="1" applyFill="1" applyBorder="1" applyAlignment="1">
      <alignment vertical="center" shrinkToFit="1"/>
    </xf>
    <xf numFmtId="38" fontId="16" fillId="0" borderId="91" xfId="2" applyFont="1" applyFill="1" applyBorder="1" applyAlignment="1">
      <alignment vertical="center" shrinkToFit="1"/>
    </xf>
    <xf numFmtId="38" fontId="16" fillId="0" borderId="60" xfId="2" applyFont="1" applyFill="1" applyBorder="1" applyAlignment="1">
      <alignment vertical="center" shrinkToFit="1"/>
    </xf>
    <xf numFmtId="38" fontId="16" fillId="0" borderId="72" xfId="2" applyFont="1" applyFill="1" applyBorder="1" applyAlignment="1">
      <alignment vertical="center" shrinkToFit="1"/>
    </xf>
    <xf numFmtId="38" fontId="16" fillId="0" borderId="74" xfId="2" applyFont="1" applyFill="1" applyBorder="1" applyAlignment="1">
      <alignment vertical="center" shrinkToFit="1"/>
    </xf>
    <xf numFmtId="38" fontId="16" fillId="0" borderId="76" xfId="2" applyFont="1" applyFill="1" applyBorder="1" applyAlignment="1">
      <alignment vertical="center" shrinkToFit="1"/>
    </xf>
    <xf numFmtId="38" fontId="16" fillId="0" borderId="75" xfId="2" applyFont="1" applyFill="1" applyBorder="1" applyAlignment="1">
      <alignment vertical="center" shrinkToFit="1"/>
    </xf>
    <xf numFmtId="38" fontId="16" fillId="0" borderId="51" xfId="2" applyFont="1" applyFill="1" applyBorder="1" applyAlignment="1">
      <alignment vertical="center" shrinkToFit="1"/>
    </xf>
    <xf numFmtId="38" fontId="16" fillId="0" borderId="60" xfId="2" applyFont="1" applyFill="1" applyBorder="1">
      <alignment vertical="center"/>
    </xf>
    <xf numFmtId="38" fontId="18" fillId="0" borderId="50" xfId="2" applyFont="1" applyFill="1" applyBorder="1">
      <alignment vertical="center"/>
    </xf>
    <xf numFmtId="38" fontId="18" fillId="0" borderId="68" xfId="2" applyFont="1" applyFill="1" applyBorder="1">
      <alignment vertical="center"/>
    </xf>
    <xf numFmtId="38" fontId="16" fillId="0" borderId="62" xfId="2" applyFont="1" applyFill="1" applyBorder="1">
      <alignment vertical="center"/>
    </xf>
    <xf numFmtId="38" fontId="16" fillId="0" borderId="51" xfId="2" applyFont="1" applyFill="1" applyBorder="1">
      <alignment vertical="center"/>
    </xf>
    <xf numFmtId="38" fontId="16" fillId="0" borderId="61" xfId="2" applyFont="1" applyFill="1" applyBorder="1">
      <alignment vertical="center"/>
    </xf>
    <xf numFmtId="38" fontId="16" fillId="0" borderId="54" xfId="2" applyFont="1" applyFill="1" applyBorder="1">
      <alignment vertical="center"/>
    </xf>
    <xf numFmtId="38" fontId="16" fillId="0" borderId="54" xfId="2" applyFont="1" applyBorder="1">
      <alignment vertical="center"/>
    </xf>
    <xf numFmtId="0" fontId="4" fillId="0" borderId="0" xfId="0" applyFont="1" applyBorder="1" applyAlignment="1"/>
    <xf numFmtId="0" fontId="4" fillId="0" borderId="29" xfId="0" applyFont="1" applyBorder="1" applyAlignment="1">
      <alignment horizontal="center" vertical="center"/>
    </xf>
    <xf numFmtId="38" fontId="4" fillId="0" borderId="14" xfId="2" applyFont="1" applyBorder="1" applyAlignment="1">
      <alignment horizontal="right" vertical="center" shrinkToFit="1"/>
    </xf>
    <xf numFmtId="38" fontId="4" fillId="0" borderId="15" xfId="2" applyFont="1" applyBorder="1" applyAlignment="1">
      <alignment horizontal="right" vertical="center" shrinkToFit="1"/>
    </xf>
    <xf numFmtId="38" fontId="4" fillId="0" borderId="16" xfId="2" applyFont="1" applyBorder="1" applyAlignment="1">
      <alignment horizontal="right" vertical="center" shrinkToFit="1"/>
    </xf>
    <xf numFmtId="38" fontId="4" fillId="0" borderId="21" xfId="2" applyFont="1" applyBorder="1" applyAlignment="1">
      <alignment horizontal="right" vertical="center" shrinkToFit="1"/>
    </xf>
    <xf numFmtId="38" fontId="4" fillId="0" borderId="22" xfId="2" applyFont="1" applyBorder="1" applyAlignment="1">
      <alignment horizontal="right" vertical="center" shrinkToFit="1"/>
    </xf>
    <xf numFmtId="38" fontId="4" fillId="0" borderId="23" xfId="2" applyFont="1" applyBorder="1" applyAlignment="1">
      <alignment horizontal="right" vertical="center" shrinkToFit="1"/>
    </xf>
    <xf numFmtId="38" fontId="4" fillId="0" borderId="30" xfId="2" applyFont="1" applyBorder="1" applyAlignment="1">
      <alignment horizontal="right" vertical="center" shrinkToFit="1"/>
    </xf>
    <xf numFmtId="38" fontId="4" fillId="0" borderId="31" xfId="2" applyFont="1" applyBorder="1" applyAlignment="1">
      <alignment horizontal="right" vertical="center" shrinkToFit="1"/>
    </xf>
    <xf numFmtId="38" fontId="4" fillId="0" borderId="32" xfId="2" applyFont="1" applyBorder="1" applyAlignment="1">
      <alignment horizontal="right" vertical="center" shrinkToFit="1"/>
    </xf>
    <xf numFmtId="38" fontId="4" fillId="0" borderId="27" xfId="2" applyFont="1" applyBorder="1" applyAlignment="1">
      <alignment horizontal="right" vertical="center" shrinkToFit="1"/>
    </xf>
    <xf numFmtId="38" fontId="4" fillId="0" borderId="25" xfId="2" applyFont="1" applyBorder="1" applyAlignment="1">
      <alignment horizontal="right" vertical="center" shrinkToFit="1"/>
    </xf>
    <xf numFmtId="38" fontId="4" fillId="0" borderId="21" xfId="2" applyFont="1" applyFill="1" applyBorder="1" applyAlignment="1">
      <alignment horizontal="right" vertical="center" shrinkToFit="1"/>
    </xf>
    <xf numFmtId="38" fontId="4" fillId="0" borderId="25" xfId="2" applyFont="1" applyFill="1" applyBorder="1" applyAlignment="1">
      <alignment horizontal="right" vertical="center" shrinkToFit="1"/>
    </xf>
    <xf numFmtId="38" fontId="4" fillId="0" borderId="22" xfId="2" applyFont="1" applyFill="1" applyBorder="1" applyAlignment="1">
      <alignment horizontal="right" vertical="center" shrinkToFit="1"/>
    </xf>
    <xf numFmtId="38" fontId="4" fillId="0" borderId="23" xfId="2" applyFont="1" applyFill="1" applyBorder="1" applyAlignment="1">
      <alignment horizontal="right" vertical="center" shrinkToFit="1"/>
    </xf>
    <xf numFmtId="38" fontId="4" fillId="0" borderId="40" xfId="2" applyFont="1" applyFill="1" applyBorder="1" applyAlignment="1">
      <alignment horizontal="right" vertical="center" shrinkToFit="1"/>
    </xf>
    <xf numFmtId="38" fontId="4" fillId="0" borderId="41" xfId="2" applyFont="1" applyFill="1" applyBorder="1" applyAlignment="1">
      <alignment horizontal="right" vertical="center" shrinkToFit="1"/>
    </xf>
    <xf numFmtId="38" fontId="4" fillId="0" borderId="0" xfId="2" applyFont="1" applyFill="1" applyBorder="1" applyAlignment="1">
      <alignment horizontal="right" vertical="center" shrinkToFit="1"/>
    </xf>
    <xf numFmtId="38" fontId="4" fillId="0" borderId="42" xfId="2" applyFont="1" applyFill="1" applyBorder="1" applyAlignment="1">
      <alignment horizontal="right" vertical="center" shrinkToFit="1"/>
    </xf>
    <xf numFmtId="38" fontId="4" fillId="0" borderId="31" xfId="2" applyFont="1" applyFill="1" applyBorder="1" applyAlignment="1">
      <alignment horizontal="right" vertical="center" shrinkToFit="1"/>
    </xf>
    <xf numFmtId="38" fontId="4" fillId="0" borderId="30" xfId="2" applyFont="1" applyFill="1" applyBorder="1" applyAlignment="1">
      <alignment horizontal="right" vertical="center" shrinkToFit="1"/>
    </xf>
    <xf numFmtId="38" fontId="4" fillId="0" borderId="34" xfId="2" applyFont="1" applyFill="1" applyBorder="1" applyAlignment="1">
      <alignment horizontal="right" vertical="center" shrinkToFit="1"/>
    </xf>
    <xf numFmtId="38" fontId="4" fillId="0" borderId="32" xfId="2" applyFont="1" applyFill="1" applyBorder="1" applyAlignment="1">
      <alignment horizontal="right" vertical="center" shrinkToFit="1"/>
    </xf>
    <xf numFmtId="38" fontId="4" fillId="0" borderId="27" xfId="2" applyFont="1" applyFill="1" applyBorder="1" applyAlignment="1">
      <alignment horizontal="right" vertical="center" shrinkToFit="1"/>
    </xf>
    <xf numFmtId="38" fontId="4" fillId="0" borderId="36" xfId="2" applyFont="1" applyFill="1" applyBorder="1" applyAlignment="1">
      <alignment horizontal="right" vertical="center" shrinkToFit="1"/>
    </xf>
    <xf numFmtId="9" fontId="4" fillId="0" borderId="24" xfId="3" applyNumberFormat="1" applyFont="1" applyFill="1" applyBorder="1" applyAlignment="1">
      <alignment horizontal="right" vertical="center" shrinkToFit="1"/>
    </xf>
    <xf numFmtId="38" fontId="4" fillId="0" borderId="39" xfId="2" applyFont="1" applyBorder="1" applyAlignment="1">
      <alignment horizontal="right" vertical="center" shrinkToFit="1"/>
    </xf>
    <xf numFmtId="38" fontId="4" fillId="0" borderId="27" xfId="2" applyFont="1" applyBorder="1" applyAlignment="1">
      <alignment horizontal="right" vertical="center"/>
    </xf>
    <xf numFmtId="38" fontId="12" fillId="0" borderId="65" xfId="2" applyFont="1" applyFill="1" applyBorder="1" applyAlignment="1">
      <alignment horizontal="center" vertical="center" shrinkToFit="1"/>
    </xf>
    <xf numFmtId="0" fontId="0" fillId="0" borderId="0" xfId="0" applyAlignment="1">
      <alignment horizontal="centerContinuous" vertical="center"/>
    </xf>
    <xf numFmtId="0" fontId="4" fillId="0" borderId="28" xfId="0" applyFont="1" applyBorder="1" applyAlignment="1">
      <alignment vertical="center"/>
    </xf>
    <xf numFmtId="0" fontId="19" fillId="0" borderId="49" xfId="0" applyFont="1" applyBorder="1" applyAlignment="1">
      <alignment horizontal="center" vertical="center"/>
    </xf>
    <xf numFmtId="178" fontId="20" fillId="0" borderId="49" xfId="0" applyNumberFormat="1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177" fontId="20" fillId="0" borderId="49" xfId="0" applyNumberFormat="1" applyFont="1" applyBorder="1" applyAlignment="1">
      <alignment horizontal="center" vertical="center"/>
    </xf>
    <xf numFmtId="0" fontId="20" fillId="0" borderId="17" xfId="0" applyFont="1" applyBorder="1">
      <alignment vertical="center"/>
    </xf>
    <xf numFmtId="176" fontId="20" fillId="0" borderId="17" xfId="0" applyNumberFormat="1" applyFont="1" applyBorder="1">
      <alignment vertical="center"/>
    </xf>
    <xf numFmtId="178" fontId="20" fillId="0" borderId="17" xfId="0" applyNumberFormat="1" applyFont="1" applyBorder="1" applyAlignment="1">
      <alignment vertical="center" shrinkToFit="1"/>
    </xf>
    <xf numFmtId="178" fontId="20" fillId="0" borderId="17" xfId="0" applyNumberFormat="1" applyFont="1" applyBorder="1">
      <alignment vertical="center"/>
    </xf>
    <xf numFmtId="177" fontId="20" fillId="0" borderId="17" xfId="0" applyNumberFormat="1" applyFont="1" applyBorder="1">
      <alignment vertical="center"/>
    </xf>
    <xf numFmtId="0" fontId="20" fillId="0" borderId="24" xfId="0" applyFont="1" applyBorder="1">
      <alignment vertical="center"/>
    </xf>
    <xf numFmtId="176" fontId="20" fillId="0" borderId="24" xfId="0" applyNumberFormat="1" applyFont="1" applyBorder="1">
      <alignment vertical="center"/>
    </xf>
    <xf numFmtId="178" fontId="20" fillId="0" borderId="24" xfId="0" applyNumberFormat="1" applyFont="1" applyBorder="1" applyAlignment="1">
      <alignment vertical="center" shrinkToFit="1"/>
    </xf>
    <xf numFmtId="178" fontId="20" fillId="0" borderId="24" xfId="0" applyNumberFormat="1" applyFont="1" applyBorder="1">
      <alignment vertical="center"/>
    </xf>
    <xf numFmtId="0" fontId="20" fillId="0" borderId="33" xfId="0" applyFont="1" applyBorder="1">
      <alignment vertical="center"/>
    </xf>
    <xf numFmtId="176" fontId="20" fillId="0" borderId="33" xfId="0" applyNumberFormat="1" applyFont="1" applyBorder="1">
      <alignment vertical="center"/>
    </xf>
    <xf numFmtId="178" fontId="20" fillId="0" borderId="33" xfId="0" applyNumberFormat="1" applyFont="1" applyBorder="1" applyAlignment="1">
      <alignment vertical="center" shrinkToFit="1"/>
    </xf>
    <xf numFmtId="178" fontId="20" fillId="0" borderId="33" xfId="0" applyNumberFormat="1" applyFont="1" applyBorder="1">
      <alignment vertical="center"/>
    </xf>
    <xf numFmtId="177" fontId="20" fillId="0" borderId="33" xfId="0" applyNumberFormat="1" applyFont="1" applyBorder="1">
      <alignment vertical="center"/>
    </xf>
    <xf numFmtId="0" fontId="20" fillId="0" borderId="49" xfId="0" applyFont="1" applyBorder="1">
      <alignment vertical="center"/>
    </xf>
    <xf numFmtId="176" fontId="20" fillId="0" borderId="49" xfId="0" applyNumberFormat="1" applyFont="1" applyBorder="1">
      <alignment vertical="center"/>
    </xf>
    <xf numFmtId="178" fontId="20" fillId="0" borderId="49" xfId="0" applyNumberFormat="1" applyFont="1" applyBorder="1" applyAlignment="1">
      <alignment vertical="center" shrinkToFit="1"/>
    </xf>
    <xf numFmtId="178" fontId="20" fillId="0" borderId="49" xfId="0" applyNumberFormat="1" applyFont="1" applyBorder="1">
      <alignment vertical="center"/>
    </xf>
    <xf numFmtId="177" fontId="20" fillId="0" borderId="49" xfId="0" applyNumberFormat="1" applyFont="1" applyBorder="1">
      <alignment vertical="center"/>
    </xf>
    <xf numFmtId="179" fontId="20" fillId="0" borderId="49" xfId="0" applyNumberFormat="1" applyFont="1" applyBorder="1">
      <alignment vertical="center"/>
    </xf>
    <xf numFmtId="0" fontId="21" fillId="0" borderId="0" xfId="0" applyFont="1" applyAlignment="1">
      <alignment horizontal="centerContinuous" vertical="center"/>
    </xf>
    <xf numFmtId="176" fontId="20" fillId="0" borderId="53" xfId="0" applyNumberFormat="1" applyFont="1" applyBorder="1">
      <alignment vertical="center"/>
    </xf>
    <xf numFmtId="176" fontId="20" fillId="0" borderId="39" xfId="0" applyNumberFormat="1" applyFont="1" applyBorder="1">
      <alignment vertical="center"/>
    </xf>
    <xf numFmtId="176" fontId="20" fillId="0" borderId="78" xfId="0" applyNumberFormat="1" applyFont="1" applyBorder="1">
      <alignment vertical="center"/>
    </xf>
    <xf numFmtId="177" fontId="20" fillId="0" borderId="68" xfId="0" applyNumberFormat="1" applyFont="1" applyBorder="1" applyAlignment="1">
      <alignment vertical="center" shrinkToFit="1"/>
    </xf>
    <xf numFmtId="38" fontId="20" fillId="0" borderId="0" xfId="2" applyFont="1" applyBorder="1">
      <alignment vertical="center"/>
    </xf>
    <xf numFmtId="38" fontId="20" fillId="0" borderId="24" xfId="2" applyFont="1" applyBorder="1">
      <alignment vertical="center"/>
    </xf>
    <xf numFmtId="38" fontId="20" fillId="0" borderId="68" xfId="2" applyFont="1" applyBorder="1">
      <alignment vertical="center"/>
    </xf>
    <xf numFmtId="177" fontId="20" fillId="0" borderId="17" xfId="0" applyNumberFormat="1" applyFont="1" applyBorder="1" applyAlignment="1">
      <alignment vertical="center" shrinkToFit="1"/>
    </xf>
    <xf numFmtId="38" fontId="20" fillId="0" borderId="51" xfId="2" applyFont="1" applyBorder="1" applyAlignment="1">
      <alignment vertical="center"/>
    </xf>
    <xf numFmtId="38" fontId="20" fillId="0" borderId="56" xfId="2" applyFont="1" applyBorder="1" applyAlignment="1">
      <alignment vertical="center"/>
    </xf>
    <xf numFmtId="38" fontId="20" fillId="0" borderId="57" xfId="2" applyFont="1" applyBorder="1" applyAlignment="1">
      <alignment vertical="center"/>
    </xf>
    <xf numFmtId="38" fontId="20" fillId="0" borderId="54" xfId="2" applyFont="1" applyBorder="1" applyAlignment="1">
      <alignment vertical="center"/>
    </xf>
    <xf numFmtId="38" fontId="20" fillId="0" borderId="55" xfId="2" applyFont="1" applyBorder="1" applyAlignment="1">
      <alignment vertical="center"/>
    </xf>
    <xf numFmtId="38" fontId="20" fillId="0" borderId="61" xfId="2" applyFont="1" applyBorder="1" applyAlignment="1">
      <alignment vertical="center"/>
    </xf>
    <xf numFmtId="38" fontId="20" fillId="0" borderId="58" xfId="2" applyFont="1" applyBorder="1" applyAlignment="1">
      <alignment vertical="center"/>
    </xf>
    <xf numFmtId="38" fontId="20" fillId="0" borderId="53" xfId="2" applyFont="1" applyBorder="1" applyAlignment="1">
      <alignment vertical="center"/>
    </xf>
    <xf numFmtId="38" fontId="20" fillId="0" borderId="52" xfId="2" applyFont="1" applyBorder="1" applyAlignment="1">
      <alignment vertical="center"/>
    </xf>
    <xf numFmtId="38" fontId="20" fillId="0" borderId="17" xfId="2" applyFont="1" applyBorder="1" applyAlignment="1">
      <alignment vertical="center"/>
    </xf>
    <xf numFmtId="38" fontId="20" fillId="0" borderId="26" xfId="2" applyFont="1" applyBorder="1">
      <alignment vertical="center"/>
    </xf>
    <xf numFmtId="38" fontId="20" fillId="0" borderId="21" xfId="2" applyFont="1" applyBorder="1">
      <alignment vertical="center"/>
    </xf>
    <xf numFmtId="38" fontId="20" fillId="0" borderId="27" xfId="2" applyFont="1" applyBorder="1">
      <alignment vertical="center"/>
    </xf>
    <xf numFmtId="38" fontId="20" fillId="0" borderId="25" xfId="2" applyFont="1" applyBorder="1">
      <alignment vertical="center"/>
    </xf>
    <xf numFmtId="38" fontId="20" fillId="0" borderId="22" xfId="2" applyFont="1" applyBorder="1">
      <alignment vertical="center"/>
    </xf>
    <xf numFmtId="38" fontId="20" fillId="0" borderId="23" xfId="2" applyFont="1" applyBorder="1">
      <alignment vertical="center"/>
    </xf>
    <xf numFmtId="38" fontId="20" fillId="0" borderId="39" xfId="2" applyFont="1" applyBorder="1">
      <alignment vertical="center"/>
    </xf>
    <xf numFmtId="38" fontId="20" fillId="0" borderId="93" xfId="2" applyFont="1" applyBorder="1">
      <alignment vertical="center"/>
    </xf>
    <xf numFmtId="38" fontId="20" fillId="0" borderId="24" xfId="2" applyFont="1" applyBorder="1" applyAlignment="1">
      <alignment vertical="center"/>
    </xf>
    <xf numFmtId="38" fontId="20" fillId="0" borderId="72" xfId="2" applyFont="1" applyBorder="1">
      <alignment vertical="center"/>
    </xf>
    <xf numFmtId="38" fontId="20" fillId="0" borderId="65" xfId="2" applyFont="1" applyBorder="1">
      <alignment vertical="center"/>
    </xf>
    <xf numFmtId="38" fontId="20" fillId="0" borderId="67" xfId="2" applyFont="1" applyBorder="1">
      <alignment vertical="center"/>
    </xf>
    <xf numFmtId="38" fontId="20" fillId="0" borderId="87" xfId="2" applyFont="1" applyBorder="1">
      <alignment vertical="center"/>
    </xf>
    <xf numFmtId="38" fontId="20" fillId="0" borderId="64" xfId="2" applyFont="1" applyBorder="1">
      <alignment vertical="center"/>
    </xf>
    <xf numFmtId="38" fontId="20" fillId="0" borderId="66" xfId="2" applyFont="1" applyBorder="1">
      <alignment vertical="center"/>
    </xf>
    <xf numFmtId="38" fontId="20" fillId="0" borderId="78" xfId="2" applyFont="1" applyBorder="1">
      <alignment vertical="center"/>
    </xf>
    <xf numFmtId="38" fontId="20" fillId="0" borderId="63" xfId="2" applyFont="1" applyBorder="1">
      <alignment vertical="center"/>
    </xf>
    <xf numFmtId="38" fontId="20" fillId="0" borderId="68" xfId="2" applyFont="1" applyBorder="1" applyAlignment="1">
      <alignment vertical="center"/>
    </xf>
    <xf numFmtId="38" fontId="20" fillId="0" borderId="21" xfId="2" applyFont="1" applyBorder="1" applyAlignment="1">
      <alignment shrinkToFit="1"/>
    </xf>
    <xf numFmtId="38" fontId="20" fillId="0" borderId="27" xfId="2" applyFont="1" applyBorder="1" applyAlignment="1">
      <alignment shrinkToFit="1"/>
    </xf>
    <xf numFmtId="176" fontId="22" fillId="0" borderId="0" xfId="0" applyNumberFormat="1" applyFont="1" applyAlignment="1">
      <alignment horizontal="centerContinuous" vertical="center"/>
    </xf>
    <xf numFmtId="177" fontId="22" fillId="0" borderId="0" xfId="0" applyNumberFormat="1" applyFont="1" applyAlignment="1">
      <alignment horizontal="centerContinuous" vertical="center"/>
    </xf>
    <xf numFmtId="176" fontId="20" fillId="0" borderId="84" xfId="0" applyNumberFormat="1" applyFont="1" applyBorder="1" applyAlignment="1">
      <alignment horizontal="center" vertical="center" shrinkToFit="1"/>
    </xf>
    <xf numFmtId="176" fontId="20" fillId="0" borderId="49" xfId="0" applyNumberFormat="1" applyFont="1" applyBorder="1" applyAlignment="1">
      <alignment horizontal="center" vertical="center" shrinkToFit="1"/>
    </xf>
    <xf numFmtId="38" fontId="10" fillId="0" borderId="95" xfId="2" applyFont="1" applyFill="1" applyBorder="1" applyAlignment="1">
      <alignment horizontal="center" vertical="center" shrinkToFit="1"/>
    </xf>
    <xf numFmtId="38" fontId="10" fillId="0" borderId="96" xfId="2" applyFont="1" applyFill="1" applyBorder="1" applyAlignment="1">
      <alignment vertical="center" shrinkToFit="1"/>
    </xf>
    <xf numFmtId="38" fontId="10" fillId="0" borderId="97" xfId="2" applyFont="1" applyFill="1" applyBorder="1" applyAlignment="1">
      <alignment vertical="center" shrinkToFit="1"/>
    </xf>
    <xf numFmtId="0" fontId="10" fillId="0" borderId="0" xfId="0" applyFont="1" applyAlignment="1">
      <alignment horizontal="centerContinuous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/>
    </xf>
    <xf numFmtId="179" fontId="20" fillId="0" borderId="0" xfId="0" applyNumberFormat="1" applyFont="1">
      <alignment vertical="center"/>
    </xf>
    <xf numFmtId="38" fontId="4" fillId="0" borderId="98" xfId="1" applyFont="1" applyBorder="1" applyAlignment="1">
      <alignment horizontal="center" vertical="center" shrinkToFit="1"/>
    </xf>
    <xf numFmtId="38" fontId="4" fillId="0" borderId="65" xfId="2" applyFont="1" applyFill="1" applyBorder="1" applyAlignment="1">
      <alignment horizontal="right" vertical="center" shrinkToFit="1"/>
    </xf>
    <xf numFmtId="38" fontId="4" fillId="0" borderId="87" xfId="2" applyFont="1" applyFill="1" applyBorder="1" applyAlignment="1">
      <alignment horizontal="right" vertical="center" shrinkToFit="1"/>
    </xf>
    <xf numFmtId="38" fontId="4" fillId="0" borderId="64" xfId="2" applyFont="1" applyFill="1" applyBorder="1" applyAlignment="1">
      <alignment horizontal="right" vertical="center" shrinkToFit="1"/>
    </xf>
    <xf numFmtId="38" fontId="4" fillId="0" borderId="66" xfId="2" applyFont="1" applyFill="1" applyBorder="1" applyAlignment="1">
      <alignment horizontal="right" vertical="center" shrinkToFit="1"/>
    </xf>
    <xf numFmtId="38" fontId="4" fillId="0" borderId="68" xfId="1" applyFont="1" applyFill="1" applyBorder="1" applyAlignment="1">
      <alignment vertical="center" shrinkToFit="1"/>
    </xf>
    <xf numFmtId="38" fontId="4" fillId="0" borderId="87" xfId="1" applyFont="1" applyFill="1" applyBorder="1" applyAlignment="1">
      <alignment vertical="center" shrinkToFit="1"/>
    </xf>
    <xf numFmtId="9" fontId="4" fillId="0" borderId="78" xfId="3" applyNumberFormat="1" applyFont="1" applyFill="1" applyBorder="1" applyAlignment="1">
      <alignment vertical="center" shrinkToFit="1"/>
    </xf>
    <xf numFmtId="38" fontId="4" fillId="0" borderId="72" xfId="1" applyFont="1" applyFill="1" applyBorder="1" applyAlignment="1">
      <alignment vertical="center" shrinkToFit="1"/>
    </xf>
    <xf numFmtId="38" fontId="4" fillId="0" borderId="65" xfId="1" applyFont="1" applyFill="1" applyBorder="1" applyAlignment="1">
      <alignment vertical="center" shrinkToFit="1"/>
    </xf>
    <xf numFmtId="38" fontId="4" fillId="0" borderId="67" xfId="1" applyFont="1" applyFill="1" applyBorder="1" applyAlignment="1">
      <alignment vertical="center" shrinkToFit="1"/>
    </xf>
    <xf numFmtId="38" fontId="4" fillId="0" borderId="64" xfId="1" applyFont="1" applyFill="1" applyBorder="1" applyAlignment="1">
      <alignment vertical="center" shrinkToFit="1"/>
    </xf>
    <xf numFmtId="38" fontId="4" fillId="0" borderId="99" xfId="1" applyFont="1" applyFill="1" applyBorder="1" applyAlignment="1">
      <alignment vertical="center" shrinkToFit="1"/>
    </xf>
    <xf numFmtId="38" fontId="16" fillId="0" borderId="30" xfId="2" applyFont="1" applyFill="1" applyBorder="1">
      <alignment vertical="center"/>
    </xf>
    <xf numFmtId="38" fontId="16" fillId="0" borderId="59" xfId="2" applyFont="1" applyFill="1" applyBorder="1">
      <alignment vertical="center"/>
    </xf>
    <xf numFmtId="38" fontId="16" fillId="0" borderId="43" xfId="2" applyFont="1" applyFill="1" applyBorder="1">
      <alignment vertical="center"/>
    </xf>
    <xf numFmtId="38" fontId="16" fillId="0" borderId="46" xfId="2" applyFont="1" applyFill="1" applyBorder="1">
      <alignment vertical="center"/>
    </xf>
    <xf numFmtId="38" fontId="16" fillId="0" borderId="35" xfId="2" applyFont="1" applyFill="1" applyBorder="1">
      <alignment vertical="center"/>
    </xf>
    <xf numFmtId="38" fontId="16" fillId="0" borderId="34" xfId="2" applyFont="1" applyFill="1" applyBorder="1">
      <alignment vertical="center"/>
    </xf>
    <xf numFmtId="38" fontId="16" fillId="0" borderId="47" xfId="2" applyFont="1" applyFill="1" applyBorder="1">
      <alignment vertical="center"/>
    </xf>
    <xf numFmtId="38" fontId="16" fillId="0" borderId="45" xfId="2" applyFont="1" applyFill="1" applyBorder="1">
      <alignment vertical="center"/>
    </xf>
    <xf numFmtId="38" fontId="18" fillId="0" borderId="33" xfId="2" applyFont="1" applyFill="1" applyBorder="1">
      <alignment vertical="center"/>
    </xf>
    <xf numFmtId="38" fontId="12" fillId="0" borderId="56" xfId="2" applyFont="1" applyBorder="1" applyAlignment="1">
      <alignment horizontal="center" vertical="center"/>
    </xf>
    <xf numFmtId="38" fontId="12" fillId="0" borderId="65" xfId="2" applyFont="1" applyBorder="1" applyAlignment="1">
      <alignment horizontal="center" vertical="center"/>
    </xf>
    <xf numFmtId="49" fontId="10" fillId="0" borderId="80" xfId="2" applyNumberFormat="1" applyFont="1" applyFill="1" applyBorder="1" applyAlignment="1">
      <alignment horizontal="center" vertical="center" shrinkToFit="1"/>
    </xf>
    <xf numFmtId="38" fontId="10" fillId="0" borderId="80" xfId="2" applyFont="1" applyFill="1" applyBorder="1" applyAlignment="1">
      <alignment vertical="center" shrinkToFit="1"/>
    </xf>
    <xf numFmtId="38" fontId="10" fillId="0" borderId="80" xfId="2" applyFont="1" applyBorder="1" applyAlignment="1">
      <alignment vertical="center" shrinkToFit="1"/>
    </xf>
    <xf numFmtId="38" fontId="10" fillId="0" borderId="81" xfId="2" applyFont="1" applyFill="1" applyBorder="1" applyAlignment="1">
      <alignment vertical="center" shrinkToFit="1"/>
    </xf>
    <xf numFmtId="38" fontId="10" fillId="0" borderId="100" xfId="2" applyFont="1" applyFill="1" applyBorder="1" applyAlignment="1">
      <alignment vertical="center" shrinkToFit="1"/>
    </xf>
    <xf numFmtId="0" fontId="10" fillId="0" borderId="49" xfId="0" applyFont="1" applyBorder="1" applyAlignment="1">
      <alignment vertical="center" shrinkToFit="1"/>
    </xf>
    <xf numFmtId="0" fontId="10" fillId="0" borderId="101" xfId="0" applyFont="1" applyBorder="1" applyAlignment="1">
      <alignment vertical="center" shrinkToFit="1"/>
    </xf>
    <xf numFmtId="0" fontId="10" fillId="0" borderId="49" xfId="0" applyFont="1" applyBorder="1" applyAlignment="1">
      <alignment horizontal="center" vertical="center" shrinkToFit="1"/>
    </xf>
    <xf numFmtId="38" fontId="10" fillId="0" borderId="102" xfId="2" applyFont="1" applyFill="1" applyBorder="1" applyAlignment="1">
      <alignment vertical="center" shrinkToFit="1"/>
    </xf>
    <xf numFmtId="0" fontId="4" fillId="0" borderId="48" xfId="0" applyFont="1" applyBorder="1" applyAlignment="1">
      <alignment horizontal="center" vertical="center" wrapText="1"/>
    </xf>
    <xf numFmtId="38" fontId="4" fillId="0" borderId="24" xfId="2" applyFont="1" applyBorder="1" applyAlignment="1">
      <alignment horizontal="right" vertical="center" shrinkToFit="1"/>
    </xf>
    <xf numFmtId="38" fontId="4" fillId="0" borderId="26" xfId="2" applyFont="1" applyBorder="1" applyAlignment="1">
      <alignment horizontal="right" vertical="center" shrinkToFit="1"/>
    </xf>
    <xf numFmtId="0" fontId="4" fillId="0" borderId="103" xfId="0" applyFont="1" applyBorder="1" applyAlignment="1">
      <alignment vertical="center" shrinkToFit="1"/>
    </xf>
    <xf numFmtId="176" fontId="20" fillId="0" borderId="49" xfId="0" applyNumberFormat="1" applyFont="1" applyBorder="1" applyAlignment="1">
      <alignment horizontal="center" vertical="center"/>
    </xf>
    <xf numFmtId="176" fontId="20" fillId="0" borderId="21" xfId="0" applyNumberFormat="1" applyFont="1" applyBorder="1">
      <alignment vertical="center"/>
    </xf>
    <xf numFmtId="38" fontId="20" fillId="0" borderId="21" xfId="2" applyFont="1" applyBorder="1" applyAlignment="1">
      <alignment vertical="center" shrinkToFit="1"/>
    </xf>
    <xf numFmtId="177" fontId="20" fillId="0" borderId="21" xfId="0" applyNumberFormat="1" applyFont="1" applyBorder="1">
      <alignment vertical="center"/>
    </xf>
    <xf numFmtId="176" fontId="20" fillId="0" borderId="14" xfId="0" applyNumberFormat="1" applyFont="1" applyBorder="1" applyAlignment="1">
      <alignment vertical="center"/>
    </xf>
    <xf numFmtId="177" fontId="20" fillId="0" borderId="14" xfId="0" applyNumberFormat="1" applyFont="1" applyBorder="1">
      <alignment vertical="center"/>
    </xf>
    <xf numFmtId="176" fontId="20" fillId="0" borderId="65" xfId="0" applyNumberFormat="1" applyFont="1" applyBorder="1">
      <alignment vertical="center"/>
    </xf>
    <xf numFmtId="38" fontId="20" fillId="0" borderId="69" xfId="2" applyFont="1" applyBorder="1" applyAlignment="1">
      <alignment vertical="center"/>
    </xf>
    <xf numFmtId="176" fontId="20" fillId="0" borderId="62" xfId="0" applyNumberFormat="1" applyFont="1" applyBorder="1" applyAlignment="1">
      <alignment vertical="center"/>
    </xf>
    <xf numFmtId="176" fontId="20" fillId="0" borderId="76" xfId="0" applyNumberFormat="1" applyFont="1" applyBorder="1" applyAlignment="1">
      <alignment horizontal="center" vertical="center" shrinkToFit="1"/>
    </xf>
    <xf numFmtId="176" fontId="20" fillId="0" borderId="45" xfId="0" applyNumberFormat="1" applyFont="1" applyBorder="1" applyAlignment="1">
      <alignment horizontal="center" vertical="center" shrinkToFit="1"/>
    </xf>
    <xf numFmtId="176" fontId="20" fillId="0" borderId="41" xfId="0" applyNumberFormat="1" applyFont="1" applyBorder="1" applyAlignment="1">
      <alignment horizontal="center" vertical="center" shrinkToFit="1"/>
    </xf>
    <xf numFmtId="176" fontId="20" fillId="0" borderId="46" xfId="0" applyNumberFormat="1" applyFont="1" applyBorder="1" applyAlignment="1">
      <alignment horizontal="center" vertical="center" shrinkToFit="1"/>
    </xf>
    <xf numFmtId="176" fontId="20" fillId="0" borderId="75" xfId="0" applyNumberFormat="1" applyFont="1" applyBorder="1" applyAlignment="1">
      <alignment horizontal="center" vertical="center" shrinkToFit="1"/>
    </xf>
    <xf numFmtId="176" fontId="20" fillId="0" borderId="76" xfId="0" applyNumberFormat="1" applyFont="1" applyBorder="1" applyAlignment="1">
      <alignment vertical="center" shrinkToFit="1"/>
    </xf>
    <xf numFmtId="176" fontId="20" fillId="0" borderId="74" xfId="0" applyNumberFormat="1" applyFont="1" applyBorder="1" applyAlignment="1">
      <alignment horizontal="center" vertical="center" shrinkToFit="1"/>
    </xf>
    <xf numFmtId="176" fontId="20" fillId="0" borderId="86" xfId="0" applyNumberFormat="1" applyFont="1" applyBorder="1" applyAlignment="1">
      <alignment vertical="center" shrinkToFit="1"/>
    </xf>
    <xf numFmtId="38" fontId="20" fillId="0" borderId="89" xfId="2" applyFont="1" applyBorder="1" applyAlignment="1">
      <alignment vertical="center"/>
    </xf>
    <xf numFmtId="176" fontId="20" fillId="0" borderId="94" xfId="0" applyNumberFormat="1" applyFont="1" applyBorder="1">
      <alignment vertical="center"/>
    </xf>
    <xf numFmtId="176" fontId="20" fillId="0" borderId="0" xfId="0" applyNumberFormat="1" applyFont="1" applyBorder="1" applyAlignment="1">
      <alignment horizontal="center" vertical="center" shrinkToFit="1"/>
    </xf>
    <xf numFmtId="38" fontId="20" fillId="0" borderId="0" xfId="2" applyFont="1" applyBorder="1" applyAlignment="1">
      <alignment vertical="center" shrinkToFit="1"/>
    </xf>
    <xf numFmtId="177" fontId="20" fillId="0" borderId="0" xfId="0" applyNumberFormat="1" applyFont="1" applyBorder="1">
      <alignment vertical="center"/>
    </xf>
    <xf numFmtId="176" fontId="20" fillId="0" borderId="0" xfId="0" applyNumberFormat="1" applyFont="1" applyBorder="1">
      <alignment vertical="center"/>
    </xf>
    <xf numFmtId="177" fontId="20" fillId="0" borderId="27" xfId="0" applyNumberFormat="1" applyFont="1" applyBorder="1">
      <alignment vertical="center"/>
    </xf>
    <xf numFmtId="177" fontId="20" fillId="0" borderId="66" xfId="0" applyNumberFormat="1" applyFont="1" applyBorder="1">
      <alignment vertical="center"/>
    </xf>
    <xf numFmtId="177" fontId="20" fillId="0" borderId="44" xfId="0" applyNumberFormat="1" applyFont="1" applyBorder="1">
      <alignment vertical="center"/>
    </xf>
    <xf numFmtId="177" fontId="20" fillId="0" borderId="23" xfId="0" applyNumberFormat="1" applyFont="1" applyBorder="1">
      <alignment vertical="center"/>
    </xf>
    <xf numFmtId="0" fontId="20" fillId="0" borderId="43" xfId="0" applyFont="1" applyBorder="1">
      <alignment vertical="center"/>
    </xf>
    <xf numFmtId="176" fontId="20" fillId="0" borderId="43" xfId="0" applyNumberFormat="1" applyFont="1" applyBorder="1">
      <alignment vertical="center"/>
    </xf>
    <xf numFmtId="177" fontId="20" fillId="0" borderId="43" xfId="0" applyNumberFormat="1" applyFont="1" applyBorder="1">
      <alignment vertical="center"/>
    </xf>
    <xf numFmtId="177" fontId="20" fillId="0" borderId="68" xfId="0" applyNumberFormat="1" applyFont="1" applyBorder="1">
      <alignment vertical="center"/>
    </xf>
    <xf numFmtId="9" fontId="4" fillId="0" borderId="24" xfId="3" applyFont="1" applyBorder="1" applyAlignment="1">
      <alignment horizontal="right" vertical="center" shrinkToFit="1"/>
    </xf>
    <xf numFmtId="3" fontId="10" fillId="0" borderId="49" xfId="0" applyNumberFormat="1" applyFont="1" applyBorder="1" applyAlignment="1">
      <alignment vertical="center" shrinkToFit="1"/>
    </xf>
    <xf numFmtId="38" fontId="16" fillId="0" borderId="53" xfId="2" applyFont="1" applyBorder="1">
      <alignment vertical="center"/>
    </xf>
    <xf numFmtId="180" fontId="20" fillId="0" borderId="14" xfId="0" applyNumberFormat="1" applyFont="1" applyBorder="1" applyAlignment="1">
      <alignment horizontal="right" vertical="center" shrinkToFit="1"/>
    </xf>
    <xf numFmtId="180" fontId="20" fillId="0" borderId="19" xfId="0" applyNumberFormat="1" applyFont="1" applyBorder="1" applyAlignment="1">
      <alignment horizontal="right" vertical="center" shrinkToFit="1"/>
    </xf>
    <xf numFmtId="180" fontId="20" fillId="0" borderId="14" xfId="0" applyNumberFormat="1" applyFont="1" applyBorder="1" applyAlignment="1">
      <alignment horizontal="right" vertical="center"/>
    </xf>
    <xf numFmtId="177" fontId="20" fillId="0" borderId="67" xfId="0" applyNumberFormat="1" applyFont="1" applyBorder="1">
      <alignment vertical="center"/>
    </xf>
    <xf numFmtId="38" fontId="4" fillId="0" borderId="106" xfId="2" applyFont="1" applyBorder="1" applyAlignment="1">
      <alignment horizontal="right" vertical="center" shrinkToFit="1"/>
    </xf>
    <xf numFmtId="38" fontId="4" fillId="0" borderId="107" xfId="2" applyFont="1" applyBorder="1" applyAlignment="1">
      <alignment horizontal="right" vertical="center" shrinkToFit="1"/>
    </xf>
    <xf numFmtId="38" fontId="4" fillId="0" borderId="108" xfId="2" applyFont="1" applyBorder="1" applyAlignment="1">
      <alignment horizontal="right" vertical="center" shrinkToFit="1"/>
    </xf>
    <xf numFmtId="38" fontId="4" fillId="0" borderId="109" xfId="2" applyFont="1" applyBorder="1" applyAlignment="1">
      <alignment horizontal="right" vertical="center" shrinkToFit="1"/>
    </xf>
    <xf numFmtId="9" fontId="4" fillId="0" borderId="110" xfId="3" applyFont="1" applyBorder="1" applyAlignment="1">
      <alignment horizontal="right" vertical="center" shrinkToFit="1"/>
    </xf>
    <xf numFmtId="38" fontId="4" fillId="0" borderId="111" xfId="2" applyFont="1" applyBorder="1" applyAlignment="1">
      <alignment horizontal="right" vertical="center" shrinkToFit="1"/>
    </xf>
    <xf numFmtId="0" fontId="4" fillId="0" borderId="112" xfId="0" applyFont="1" applyBorder="1" applyAlignment="1">
      <alignment vertical="center" shrinkToFit="1"/>
    </xf>
    <xf numFmtId="38" fontId="4" fillId="0" borderId="36" xfId="2" applyFont="1" applyBorder="1" applyAlignment="1">
      <alignment horizontal="right" vertical="center" shrinkToFit="1"/>
    </xf>
    <xf numFmtId="38" fontId="4" fillId="0" borderId="34" xfId="2" applyFont="1" applyBorder="1" applyAlignment="1">
      <alignment horizontal="right" vertical="center" shrinkToFit="1"/>
    </xf>
    <xf numFmtId="38" fontId="4" fillId="0" borderId="47" xfId="2" applyFont="1" applyBorder="1" applyAlignment="1">
      <alignment horizontal="right" vertical="center" shrinkToFit="1"/>
    </xf>
    <xf numFmtId="9" fontId="4" fillId="0" borderId="33" xfId="3" applyFont="1" applyBorder="1" applyAlignment="1">
      <alignment horizontal="right" vertical="center" shrinkToFit="1"/>
    </xf>
    <xf numFmtId="38" fontId="4" fillId="0" borderId="35" xfId="2" applyFont="1" applyBorder="1" applyAlignment="1">
      <alignment horizontal="right" vertical="center" shrinkToFit="1"/>
    </xf>
    <xf numFmtId="38" fontId="4" fillId="0" borderId="36" xfId="2" applyFont="1" applyBorder="1" applyAlignment="1">
      <alignment horizontal="right" vertical="center"/>
    </xf>
    <xf numFmtId="176" fontId="20" fillId="0" borderId="85" xfId="0" applyNumberFormat="1" applyFont="1" applyBorder="1" applyAlignment="1">
      <alignment horizontal="center" vertical="center" shrinkToFit="1"/>
    </xf>
    <xf numFmtId="176" fontId="20" fillId="0" borderId="86" xfId="0" applyNumberFormat="1" applyFont="1" applyBorder="1" applyAlignment="1">
      <alignment horizontal="center" vertical="center" shrinkToFit="1"/>
    </xf>
    <xf numFmtId="176" fontId="20" fillId="0" borderId="58" xfId="0" applyNumberFormat="1" applyFont="1" applyBorder="1">
      <alignment vertical="center"/>
    </xf>
    <xf numFmtId="176" fontId="20" fillId="0" borderId="56" xfId="0" applyNumberFormat="1" applyFont="1" applyBorder="1" applyAlignment="1">
      <alignment vertical="center" shrinkToFit="1"/>
    </xf>
    <xf numFmtId="176" fontId="20" fillId="0" borderId="55" xfId="0" applyNumberFormat="1" applyFont="1" applyBorder="1" applyAlignment="1">
      <alignment vertical="center" shrinkToFit="1"/>
    </xf>
    <xf numFmtId="176" fontId="20" fillId="0" borderId="61" xfId="0" applyNumberFormat="1" applyFont="1" applyBorder="1" applyAlignment="1">
      <alignment vertical="center" shrinkToFit="1"/>
    </xf>
    <xf numFmtId="176" fontId="20" fillId="0" borderId="44" xfId="0" applyNumberFormat="1" applyFont="1" applyBorder="1">
      <alignment vertical="center"/>
    </xf>
    <xf numFmtId="176" fontId="20" fillId="0" borderId="21" xfId="0" applyNumberFormat="1" applyFont="1" applyBorder="1" applyAlignment="1">
      <alignment vertical="center" shrinkToFit="1"/>
    </xf>
    <xf numFmtId="176" fontId="20" fillId="0" borderId="22" xfId="0" applyNumberFormat="1" applyFont="1" applyBorder="1" applyAlignment="1">
      <alignment vertical="center" shrinkToFit="1"/>
    </xf>
    <xf numFmtId="176" fontId="20" fillId="0" borderId="23" xfId="0" applyNumberFormat="1" applyFont="1" applyBorder="1" applyAlignment="1">
      <alignment vertical="center" shrinkToFit="1"/>
    </xf>
    <xf numFmtId="38" fontId="20" fillId="0" borderId="79" xfId="2" applyFont="1" applyBorder="1" applyAlignment="1">
      <alignment vertical="center"/>
    </xf>
    <xf numFmtId="38" fontId="20" fillId="0" borderId="14" xfId="2" applyFont="1" applyBorder="1" applyAlignment="1">
      <alignment vertical="center"/>
    </xf>
    <xf numFmtId="38" fontId="20" fillId="0" borderId="19" xfId="2" applyFont="1" applyBorder="1" applyAlignment="1">
      <alignment vertical="center"/>
    </xf>
    <xf numFmtId="38" fontId="20" fillId="0" borderId="15" xfId="2" applyFont="1" applyBorder="1" applyAlignment="1">
      <alignment vertical="center"/>
    </xf>
    <xf numFmtId="38" fontId="20" fillId="0" borderId="16" xfId="2" applyFont="1" applyBorder="1" applyAlignment="1">
      <alignment vertical="center"/>
    </xf>
    <xf numFmtId="38" fontId="20" fillId="0" borderId="18" xfId="2" applyFont="1" applyBorder="1" applyAlignment="1">
      <alignment vertical="center"/>
    </xf>
    <xf numFmtId="38" fontId="20" fillId="0" borderId="113" xfId="2" applyFont="1" applyBorder="1" applyAlignment="1">
      <alignment vertical="center"/>
    </xf>
    <xf numFmtId="38" fontId="20" fillId="0" borderId="70" xfId="2" applyFont="1" applyBorder="1" applyAlignment="1">
      <alignment vertical="center"/>
    </xf>
    <xf numFmtId="176" fontId="20" fillId="0" borderId="22" xfId="0" applyNumberFormat="1" applyFont="1" applyBorder="1">
      <alignment vertical="center"/>
    </xf>
    <xf numFmtId="176" fontId="20" fillId="0" borderId="23" xfId="0" applyNumberFormat="1" applyFont="1" applyBorder="1">
      <alignment vertical="center"/>
    </xf>
    <xf numFmtId="176" fontId="20" fillId="0" borderId="116" xfId="0" applyNumberFormat="1" applyFont="1" applyBorder="1" applyAlignment="1">
      <alignment horizontal="right" vertical="center" shrinkToFit="1"/>
    </xf>
    <xf numFmtId="176" fontId="20" fillId="3" borderId="117" xfId="0" applyNumberFormat="1" applyFont="1" applyFill="1" applyBorder="1" applyAlignment="1">
      <alignment vertical="center" shrinkToFit="1"/>
    </xf>
    <xf numFmtId="176" fontId="20" fillId="4" borderId="117" xfId="0" applyNumberFormat="1" applyFont="1" applyFill="1" applyBorder="1" applyAlignment="1">
      <alignment vertical="center" shrinkToFit="1"/>
    </xf>
    <xf numFmtId="176" fontId="20" fillId="0" borderId="68" xfId="0" applyNumberFormat="1" applyFont="1" applyBorder="1">
      <alignment vertical="center"/>
    </xf>
    <xf numFmtId="176" fontId="20" fillId="0" borderId="64" xfId="0" applyNumberFormat="1" applyFont="1" applyBorder="1">
      <alignment vertical="center"/>
    </xf>
    <xf numFmtId="176" fontId="20" fillId="5" borderId="117" xfId="0" applyNumberFormat="1" applyFont="1" applyFill="1" applyBorder="1" applyAlignment="1">
      <alignment vertical="center" shrinkToFit="1"/>
    </xf>
    <xf numFmtId="176" fontId="20" fillId="0" borderId="55" xfId="0" applyNumberFormat="1" applyFont="1" applyBorder="1">
      <alignment vertical="center"/>
    </xf>
    <xf numFmtId="176" fontId="20" fillId="0" borderId="56" xfId="0" applyNumberFormat="1" applyFont="1" applyBorder="1">
      <alignment vertical="center"/>
    </xf>
    <xf numFmtId="176" fontId="20" fillId="0" borderId="61" xfId="0" applyNumberFormat="1" applyFont="1" applyBorder="1">
      <alignment vertical="center"/>
    </xf>
    <xf numFmtId="176" fontId="20" fillId="6" borderId="117" xfId="0" applyNumberFormat="1" applyFont="1" applyFill="1" applyBorder="1" applyAlignment="1">
      <alignment vertical="center" shrinkToFit="1"/>
    </xf>
    <xf numFmtId="176" fontId="20" fillId="0" borderId="118" xfId="0" applyNumberFormat="1" applyFont="1" applyBorder="1" applyAlignment="1">
      <alignment horizontal="right" vertical="center" shrinkToFit="1"/>
    </xf>
    <xf numFmtId="176" fontId="20" fillId="7" borderId="119" xfId="0" applyNumberFormat="1" applyFont="1" applyFill="1" applyBorder="1" applyAlignment="1">
      <alignment vertical="center" shrinkToFit="1"/>
    </xf>
    <xf numFmtId="176" fontId="20" fillId="0" borderId="27" xfId="0" applyNumberFormat="1" applyFont="1" applyBorder="1">
      <alignment vertical="center"/>
    </xf>
    <xf numFmtId="176" fontId="20" fillId="0" borderId="89" xfId="0" applyNumberFormat="1" applyFont="1" applyBorder="1" applyAlignment="1">
      <alignment vertical="center" shrinkToFit="1"/>
    </xf>
    <xf numFmtId="176" fontId="20" fillId="0" borderId="87" xfId="0" applyNumberFormat="1" applyFont="1" applyBorder="1">
      <alignment vertical="center"/>
    </xf>
    <xf numFmtId="38" fontId="20" fillId="0" borderId="21" xfId="2" applyFont="1" applyFill="1" applyBorder="1">
      <alignment vertical="center"/>
    </xf>
    <xf numFmtId="38" fontId="20" fillId="0" borderId="27" xfId="2" applyFont="1" applyFill="1" applyBorder="1">
      <alignment vertical="center"/>
    </xf>
    <xf numFmtId="38" fontId="20" fillId="0" borderId="21" xfId="2" applyFont="1" applyFill="1" applyBorder="1" applyAlignment="1">
      <alignment vertical="center" shrinkToFit="1"/>
    </xf>
    <xf numFmtId="38" fontId="20" fillId="0" borderId="27" xfId="2" applyFont="1" applyFill="1" applyBorder="1" applyAlignment="1">
      <alignment vertical="center" shrinkToFit="1"/>
    </xf>
    <xf numFmtId="38" fontId="20" fillId="0" borderId="51" xfId="2" applyFont="1" applyBorder="1" applyAlignment="1">
      <alignment vertical="center" shrinkToFit="1"/>
    </xf>
    <xf numFmtId="38" fontId="20" fillId="0" borderId="56" xfId="2" applyFont="1" applyBorder="1" applyAlignment="1">
      <alignment vertical="center" shrinkToFit="1"/>
    </xf>
    <xf numFmtId="38" fontId="20" fillId="0" borderId="57" xfId="2" applyFont="1" applyBorder="1" applyAlignment="1">
      <alignment vertical="center" shrinkToFit="1"/>
    </xf>
    <xf numFmtId="38" fontId="20" fillId="0" borderId="51" xfId="2" applyFont="1" applyBorder="1">
      <alignment vertical="center"/>
    </xf>
    <xf numFmtId="38" fontId="20" fillId="0" borderId="55" xfId="2" applyFont="1" applyBorder="1" applyAlignment="1">
      <alignment vertical="center" shrinkToFit="1"/>
    </xf>
    <xf numFmtId="38" fontId="20" fillId="0" borderId="61" xfId="2" applyFont="1" applyBorder="1" applyAlignment="1">
      <alignment vertical="center" shrinkToFit="1"/>
    </xf>
    <xf numFmtId="38" fontId="20" fillId="0" borderId="58" xfId="2" applyFont="1" applyBorder="1" applyAlignment="1">
      <alignment vertical="center" shrinkToFit="1"/>
    </xf>
    <xf numFmtId="38" fontId="20" fillId="0" borderId="54" xfId="2" applyFont="1" applyBorder="1" applyAlignment="1">
      <alignment vertical="center" shrinkToFit="1"/>
    </xf>
    <xf numFmtId="38" fontId="20" fillId="0" borderId="53" xfId="2" applyFont="1" applyBorder="1" applyAlignment="1">
      <alignment vertical="center" shrinkToFit="1"/>
    </xf>
    <xf numFmtId="38" fontId="20" fillId="0" borderId="52" xfId="2" applyFont="1" applyBorder="1">
      <alignment vertical="center"/>
    </xf>
    <xf numFmtId="38" fontId="20" fillId="0" borderId="58" xfId="2" applyFont="1" applyBorder="1">
      <alignment vertical="center"/>
    </xf>
    <xf numFmtId="38" fontId="20" fillId="0" borderId="26" xfId="2" applyFont="1" applyBorder="1" applyAlignment="1">
      <alignment vertical="center" shrinkToFit="1"/>
    </xf>
    <xf numFmtId="38" fontId="20" fillId="0" borderId="27" xfId="2" applyFont="1" applyBorder="1" applyAlignment="1">
      <alignment vertical="center" shrinkToFit="1"/>
    </xf>
    <xf numFmtId="38" fontId="20" fillId="0" borderId="22" xfId="2" applyFont="1" applyBorder="1" applyAlignment="1">
      <alignment vertical="center" shrinkToFit="1"/>
    </xf>
    <xf numFmtId="38" fontId="20" fillId="0" borderId="23" xfId="2" applyFont="1" applyBorder="1" applyAlignment="1">
      <alignment vertical="center" shrinkToFit="1"/>
    </xf>
    <xf numFmtId="38" fontId="20" fillId="0" borderId="24" xfId="2" applyFont="1" applyBorder="1" applyAlignment="1">
      <alignment vertical="center" shrinkToFit="1"/>
    </xf>
    <xf numFmtId="38" fontId="20" fillId="0" borderId="25" xfId="2" applyFont="1" applyBorder="1" applyAlignment="1">
      <alignment vertical="center" shrinkToFit="1"/>
    </xf>
    <xf numFmtId="38" fontId="20" fillId="0" borderId="39" xfId="2" applyFont="1" applyBorder="1" applyAlignment="1">
      <alignment vertical="center" shrinkToFit="1"/>
    </xf>
    <xf numFmtId="38" fontId="19" fillId="0" borderId="58" xfId="2" applyFont="1" applyBorder="1">
      <alignment vertical="center"/>
    </xf>
    <xf numFmtId="38" fontId="19" fillId="0" borderId="24" xfId="2" applyFont="1" applyBorder="1">
      <alignment vertical="center"/>
    </xf>
    <xf numFmtId="38" fontId="19" fillId="0" borderId="68" xfId="2" applyFont="1" applyBorder="1">
      <alignment vertical="center"/>
    </xf>
    <xf numFmtId="176" fontId="20" fillId="0" borderId="62" xfId="0" applyNumberFormat="1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 wrapText="1"/>
    </xf>
    <xf numFmtId="38" fontId="4" fillId="0" borderId="111" xfId="2" applyFont="1" applyFill="1" applyBorder="1" applyAlignment="1">
      <alignment horizontal="right" vertical="center" shrinkToFit="1"/>
    </xf>
    <xf numFmtId="38" fontId="4" fillId="0" borderId="107" xfId="2" applyFont="1" applyFill="1" applyBorder="1" applyAlignment="1">
      <alignment horizontal="right" vertical="center"/>
    </xf>
    <xf numFmtId="177" fontId="0" fillId="0" borderId="0" xfId="3" applyNumberFormat="1" applyFont="1">
      <alignment vertical="center"/>
    </xf>
    <xf numFmtId="177" fontId="0" fillId="0" borderId="0" xfId="0" applyNumberFormat="1" applyAlignment="1">
      <alignment vertical="center"/>
    </xf>
    <xf numFmtId="177" fontId="0" fillId="0" borderId="49" xfId="3" applyNumberFormat="1" applyFont="1" applyBorder="1">
      <alignment vertical="center"/>
    </xf>
    <xf numFmtId="177" fontId="0" fillId="0" borderId="49" xfId="0" applyNumberFormat="1" applyBorder="1" applyAlignment="1">
      <alignment vertical="center"/>
    </xf>
    <xf numFmtId="0" fontId="4" fillId="0" borderId="2" xfId="0" applyFont="1" applyBorder="1" applyAlignment="1"/>
    <xf numFmtId="38" fontId="4" fillId="0" borderId="121" xfId="1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wrapText="1"/>
    </xf>
    <xf numFmtId="38" fontId="10" fillId="0" borderId="101" xfId="2" applyFont="1" applyBorder="1" applyAlignment="1">
      <alignment vertical="center" shrinkToFit="1"/>
    </xf>
    <xf numFmtId="38" fontId="10" fillId="0" borderId="101" xfId="2" applyFont="1" applyFill="1" applyBorder="1" applyAlignment="1">
      <alignment vertical="center" shrinkToFit="1"/>
    </xf>
    <xf numFmtId="9" fontId="20" fillId="0" borderId="17" xfId="3" applyFont="1" applyBorder="1" applyAlignment="1">
      <alignment vertical="center" shrinkToFit="1"/>
    </xf>
    <xf numFmtId="9" fontId="20" fillId="0" borderId="73" xfId="3" applyFont="1" applyBorder="1" applyAlignment="1">
      <alignment vertical="center" shrinkToFit="1"/>
    </xf>
    <xf numFmtId="176" fontId="20" fillId="0" borderId="43" xfId="0" applyNumberFormat="1" applyFont="1" applyFill="1" applyBorder="1">
      <alignment vertical="center"/>
    </xf>
    <xf numFmtId="176" fontId="20" fillId="0" borderId="17" xfId="0" applyNumberFormat="1" applyFont="1" applyFill="1" applyBorder="1">
      <alignment vertical="center"/>
    </xf>
    <xf numFmtId="176" fontId="20" fillId="0" borderId="24" xfId="0" applyNumberFormat="1" applyFont="1" applyFill="1" applyBorder="1">
      <alignment vertical="center"/>
    </xf>
    <xf numFmtId="176" fontId="20" fillId="0" borderId="33" xfId="0" applyNumberFormat="1" applyFont="1" applyFill="1" applyBorder="1">
      <alignment vertical="center"/>
    </xf>
    <xf numFmtId="176" fontId="20" fillId="0" borderId="49" xfId="0" applyNumberFormat="1" applyFont="1" applyFill="1" applyBorder="1">
      <alignment vertical="center"/>
    </xf>
    <xf numFmtId="178" fontId="20" fillId="2" borderId="81" xfId="0" applyNumberFormat="1" applyFont="1" applyFill="1" applyBorder="1" applyAlignment="1">
      <alignment horizontal="center" vertical="center"/>
    </xf>
    <xf numFmtId="178" fontId="20" fillId="2" borderId="82" xfId="0" applyNumberFormat="1" applyFont="1" applyFill="1" applyBorder="1" applyAlignment="1">
      <alignment horizontal="center" vertical="center"/>
    </xf>
    <xf numFmtId="178" fontId="20" fillId="2" borderId="83" xfId="0" applyNumberFormat="1" applyFont="1" applyFill="1" applyBorder="1" applyAlignment="1">
      <alignment horizontal="center" vertical="center"/>
    </xf>
    <xf numFmtId="178" fontId="20" fillId="2" borderId="44" xfId="0" applyNumberFormat="1" applyFont="1" applyFill="1" applyBorder="1" applyAlignment="1">
      <alignment horizontal="center" vertical="center"/>
    </xf>
    <xf numFmtId="178" fontId="20" fillId="2" borderId="0" xfId="0" applyNumberFormat="1" applyFont="1" applyFill="1" applyBorder="1" applyAlignment="1">
      <alignment horizontal="center" vertical="center"/>
    </xf>
    <xf numFmtId="178" fontId="20" fillId="2" borderId="89" xfId="0" applyNumberFormat="1" applyFont="1" applyFill="1" applyBorder="1" applyAlignment="1">
      <alignment horizontal="center" vertical="center"/>
    </xf>
    <xf numFmtId="178" fontId="20" fillId="2" borderId="105" xfId="0" applyNumberFormat="1" applyFont="1" applyFill="1" applyBorder="1" applyAlignment="1">
      <alignment horizontal="center" vertical="center"/>
    </xf>
    <xf numFmtId="178" fontId="20" fillId="2" borderId="71" xfId="0" applyNumberFormat="1" applyFont="1" applyFill="1" applyBorder="1" applyAlignment="1">
      <alignment horizontal="center" vertical="center"/>
    </xf>
    <xf numFmtId="178" fontId="20" fillId="2" borderId="70" xfId="0" applyNumberFormat="1" applyFont="1" applyFill="1" applyBorder="1" applyAlignment="1">
      <alignment horizontal="center" vertical="center"/>
    </xf>
    <xf numFmtId="177" fontId="0" fillId="0" borderId="49" xfId="0" applyNumberFormat="1" applyBorder="1" applyAlignment="1">
      <alignment vertical="center"/>
    </xf>
    <xf numFmtId="176" fontId="20" fillId="0" borderId="50" xfId="0" applyNumberFormat="1" applyFont="1" applyBorder="1" applyAlignment="1">
      <alignment horizontal="center" vertical="center"/>
    </xf>
    <xf numFmtId="176" fontId="20" fillId="0" borderId="73" xfId="0" applyNumberFormat="1" applyFont="1" applyBorder="1" applyAlignment="1">
      <alignment horizontal="center" vertical="center"/>
    </xf>
    <xf numFmtId="177" fontId="20" fillId="0" borderId="58" xfId="0" applyNumberFormat="1" applyFont="1" applyBorder="1" applyAlignment="1">
      <alignment horizontal="center" vertical="center"/>
    </xf>
    <xf numFmtId="177" fontId="20" fillId="0" borderId="68" xfId="0" applyNumberFormat="1" applyFont="1" applyBorder="1" applyAlignment="1">
      <alignment horizontal="center" vertical="center"/>
    </xf>
    <xf numFmtId="176" fontId="22" fillId="0" borderId="50" xfId="0" applyNumberFormat="1" applyFont="1" applyBorder="1" applyAlignment="1">
      <alignment horizontal="center" vertical="center"/>
    </xf>
    <xf numFmtId="176" fontId="22" fillId="0" borderId="73" xfId="0" applyNumberFormat="1" applyFont="1" applyBorder="1" applyAlignment="1">
      <alignment horizontal="center" vertical="center"/>
    </xf>
    <xf numFmtId="176" fontId="19" fillId="0" borderId="50" xfId="0" applyNumberFormat="1" applyFont="1" applyBorder="1" applyAlignment="1">
      <alignment horizontal="center" vertical="center"/>
    </xf>
    <xf numFmtId="176" fontId="20" fillId="0" borderId="84" xfId="0" applyNumberFormat="1" applyFont="1" applyBorder="1" applyAlignment="1">
      <alignment horizontal="center" vertical="center"/>
    </xf>
    <xf numFmtId="176" fontId="20" fillId="0" borderId="85" xfId="0" applyNumberFormat="1" applyFont="1" applyBorder="1" applyAlignment="1">
      <alignment horizontal="center" vertical="center"/>
    </xf>
    <xf numFmtId="176" fontId="20" fillId="0" borderId="86" xfId="0" applyNumberFormat="1" applyFont="1" applyBorder="1" applyAlignment="1">
      <alignment horizontal="center" vertical="center"/>
    </xf>
    <xf numFmtId="176" fontId="20" fillId="0" borderId="50" xfId="0" applyNumberFormat="1" applyFont="1" applyBorder="1" applyAlignment="1">
      <alignment horizontal="center" vertical="center" shrinkToFit="1"/>
    </xf>
    <xf numFmtId="176" fontId="20" fillId="0" borderId="73" xfId="0" applyNumberFormat="1" applyFont="1" applyBorder="1" applyAlignment="1">
      <alignment horizontal="center" vertical="center" shrinkToFit="1"/>
    </xf>
    <xf numFmtId="176" fontId="20" fillId="0" borderId="81" xfId="0" applyNumberFormat="1" applyFont="1" applyBorder="1" applyAlignment="1">
      <alignment horizontal="center" vertical="center"/>
    </xf>
    <xf numFmtId="176" fontId="20" fillId="0" borderId="83" xfId="0" applyNumberFormat="1" applyFont="1" applyBorder="1" applyAlignment="1">
      <alignment horizontal="center" vertical="center"/>
    </xf>
    <xf numFmtId="176" fontId="19" fillId="0" borderId="73" xfId="0" applyNumberFormat="1" applyFont="1" applyBorder="1" applyAlignment="1">
      <alignment horizontal="center" vertical="center"/>
    </xf>
    <xf numFmtId="176" fontId="20" fillId="0" borderId="80" xfId="0" applyNumberFormat="1" applyFont="1" applyBorder="1" applyAlignment="1">
      <alignment horizontal="center" vertical="center"/>
    </xf>
    <xf numFmtId="176" fontId="20" fillId="0" borderId="94" xfId="0" applyNumberFormat="1" applyFont="1" applyBorder="1" applyAlignment="1">
      <alignment horizontal="center" vertical="center"/>
    </xf>
    <xf numFmtId="176" fontId="20" fillId="0" borderId="104" xfId="0" applyNumberFormat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 shrinkToFit="1"/>
    </xf>
    <xf numFmtId="38" fontId="12" fillId="0" borderId="51" xfId="2" applyFont="1" applyBorder="1" applyAlignment="1">
      <alignment horizontal="center" vertical="center" wrapText="1" shrinkToFit="1"/>
    </xf>
    <xf numFmtId="38" fontId="12" fillId="0" borderId="72" xfId="2" applyFont="1" applyBorder="1" applyAlignment="1">
      <alignment horizontal="center" vertical="center" wrapText="1" shrinkToFit="1"/>
    </xf>
    <xf numFmtId="38" fontId="12" fillId="0" borderId="60" xfId="2" applyFont="1" applyBorder="1" applyAlignment="1">
      <alignment horizontal="center" vertical="center" wrapText="1" shrinkToFit="1"/>
    </xf>
    <xf numFmtId="38" fontId="12" fillId="0" borderId="45" xfId="2" applyFont="1" applyBorder="1" applyAlignment="1">
      <alignment horizontal="center" vertical="center" wrapText="1" shrinkToFit="1"/>
    </xf>
    <xf numFmtId="38" fontId="12" fillId="0" borderId="60" xfId="2" applyFont="1" applyBorder="1" applyAlignment="1">
      <alignment horizontal="center" vertical="center" shrinkToFit="1"/>
    </xf>
    <xf numFmtId="38" fontId="12" fillId="0" borderId="62" xfId="2" applyFont="1" applyBorder="1" applyAlignment="1">
      <alignment horizontal="center" vertical="center" shrinkToFit="1"/>
    </xf>
    <xf numFmtId="38" fontId="7" fillId="0" borderId="0" xfId="2" applyFont="1" applyAlignment="1">
      <alignment vertical="center"/>
    </xf>
    <xf numFmtId="38" fontId="12" fillId="0" borderId="53" xfId="2" applyFont="1" applyFill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38" fontId="12" fillId="0" borderId="84" xfId="2" applyFont="1" applyFill="1" applyBorder="1" applyAlignment="1">
      <alignment horizontal="center" vertical="center" shrinkToFit="1"/>
    </xf>
    <xf numFmtId="38" fontId="12" fillId="0" borderId="85" xfId="2" applyFont="1" applyFill="1" applyBorder="1" applyAlignment="1">
      <alignment horizontal="center" vertical="center" shrinkToFit="1"/>
    </xf>
    <xf numFmtId="38" fontId="12" fillId="0" borderId="86" xfId="2" applyFont="1" applyFill="1" applyBorder="1" applyAlignment="1">
      <alignment horizontal="center" vertical="center" shrinkToFit="1"/>
    </xf>
    <xf numFmtId="38" fontId="12" fillId="0" borderId="52" xfId="2" applyFont="1" applyFill="1" applyBorder="1" applyAlignment="1">
      <alignment horizontal="center" vertical="center" shrinkToFit="1"/>
    </xf>
    <xf numFmtId="38" fontId="12" fillId="0" borderId="59" xfId="2" applyFont="1" applyFill="1" applyBorder="1" applyAlignment="1">
      <alignment horizontal="center" vertical="center" shrinkToFit="1"/>
    </xf>
    <xf numFmtId="38" fontId="12" fillId="0" borderId="60" xfId="2" applyFont="1" applyBorder="1" applyAlignment="1">
      <alignment horizontal="center" vertical="center"/>
    </xf>
    <xf numFmtId="38" fontId="12" fillId="0" borderId="62" xfId="2" applyFont="1" applyBorder="1" applyAlignment="1">
      <alignment horizontal="center" vertical="center"/>
    </xf>
    <xf numFmtId="38" fontId="12" fillId="0" borderId="45" xfId="2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38" fontId="12" fillId="0" borderId="50" xfId="2" applyFont="1" applyFill="1" applyBorder="1" applyAlignment="1">
      <alignment horizontal="center" vertical="center" shrinkToFit="1"/>
    </xf>
    <xf numFmtId="38" fontId="12" fillId="0" borderId="73" xfId="2" applyFont="1" applyFill="1" applyBorder="1" applyAlignment="1">
      <alignment horizontal="center" vertical="center" shrinkToFit="1"/>
    </xf>
    <xf numFmtId="38" fontId="12" fillId="0" borderId="81" xfId="2" applyFont="1" applyFill="1" applyBorder="1" applyAlignment="1">
      <alignment horizontal="center" vertical="center" shrinkToFit="1"/>
    </xf>
    <xf numFmtId="38" fontId="12" fillId="0" borderId="82" xfId="2" applyFont="1" applyFill="1" applyBorder="1" applyAlignment="1">
      <alignment horizontal="center" vertical="center" shrinkToFit="1"/>
    </xf>
    <xf numFmtId="38" fontId="12" fillId="0" borderId="83" xfId="2" applyFont="1" applyFill="1" applyBorder="1" applyAlignment="1">
      <alignment horizontal="center" vertical="center" shrinkToFit="1"/>
    </xf>
    <xf numFmtId="38" fontId="12" fillId="0" borderId="62" xfId="2" applyFont="1" applyBorder="1" applyAlignment="1">
      <alignment horizontal="center" vertical="center" wrapText="1" shrinkToFit="1"/>
    </xf>
    <xf numFmtId="176" fontId="22" fillId="0" borderId="0" xfId="0" applyNumberFormat="1" applyFont="1" applyAlignment="1">
      <alignment horizontal="center" vertical="center"/>
    </xf>
    <xf numFmtId="176" fontId="20" fillId="0" borderId="105" xfId="0" applyNumberFormat="1" applyFont="1" applyBorder="1" applyAlignment="1">
      <alignment horizontal="center" vertical="center"/>
    </xf>
    <xf numFmtId="176" fontId="20" fillId="0" borderId="70" xfId="0" applyNumberFormat="1" applyFont="1" applyBorder="1" applyAlignment="1">
      <alignment horizontal="center" vertical="center"/>
    </xf>
    <xf numFmtId="176" fontId="20" fillId="0" borderId="81" xfId="0" applyNumberFormat="1" applyFont="1" applyBorder="1" applyAlignment="1">
      <alignment horizontal="center" vertical="center" textRotation="255"/>
    </xf>
    <xf numFmtId="176" fontId="20" fillId="0" borderId="44" xfId="0" applyNumberFormat="1" applyFont="1" applyBorder="1" applyAlignment="1">
      <alignment horizontal="center" vertical="center" textRotation="255"/>
    </xf>
    <xf numFmtId="176" fontId="20" fillId="0" borderId="105" xfId="0" applyNumberFormat="1" applyFont="1" applyBorder="1" applyAlignment="1">
      <alignment horizontal="center" vertical="center" textRotation="255"/>
    </xf>
    <xf numFmtId="176" fontId="20" fillId="0" borderId="17" xfId="0" applyNumberFormat="1" applyFont="1" applyBorder="1" applyAlignment="1">
      <alignment horizontal="center" vertical="center" shrinkToFit="1"/>
    </xf>
    <xf numFmtId="176" fontId="20" fillId="0" borderId="43" xfId="0" applyNumberFormat="1" applyFont="1" applyBorder="1" applyAlignment="1">
      <alignment horizontal="center" vertical="center"/>
    </xf>
    <xf numFmtId="177" fontId="20" fillId="0" borderId="81" xfId="0" applyNumberFormat="1" applyFont="1" applyBorder="1" applyAlignment="1">
      <alignment horizontal="center" vertical="center" textRotation="255"/>
    </xf>
    <xf numFmtId="177" fontId="20" fillId="0" borderId="44" xfId="0" applyNumberFormat="1" applyFont="1" applyBorder="1" applyAlignment="1">
      <alignment horizontal="center" vertical="center" textRotation="255"/>
    </xf>
    <xf numFmtId="177" fontId="20" fillId="0" borderId="105" xfId="0" applyNumberFormat="1" applyFont="1" applyBorder="1" applyAlignment="1">
      <alignment horizontal="center" vertical="center" textRotation="255"/>
    </xf>
    <xf numFmtId="176" fontId="23" fillId="0" borderId="114" xfId="0" applyNumberFormat="1" applyFont="1" applyBorder="1" applyAlignment="1">
      <alignment horizontal="center" vertical="center" wrapText="1" shrinkToFit="1"/>
    </xf>
    <xf numFmtId="176" fontId="23" fillId="0" borderId="115" xfId="0" applyNumberFormat="1" applyFont="1" applyBorder="1" applyAlignment="1">
      <alignment horizontal="center" vertical="center" wrapText="1" shrinkToFit="1"/>
    </xf>
    <xf numFmtId="176" fontId="23" fillId="0" borderId="116" xfId="0" applyNumberFormat="1" applyFont="1" applyBorder="1" applyAlignment="1">
      <alignment horizontal="center" vertical="center" wrapText="1" shrinkToFit="1"/>
    </xf>
    <xf numFmtId="176" fontId="23" fillId="0" borderId="117" xfId="0" applyNumberFormat="1" applyFont="1" applyBorder="1" applyAlignment="1">
      <alignment horizontal="center" vertical="center" wrapText="1" shrinkToFit="1"/>
    </xf>
  </cellXfs>
  <cellStyles count="4">
    <cellStyle name="パーセント" xfId="3" builtinId="5"/>
    <cellStyle name="桁区切り" xfId="2" builtinId="6"/>
    <cellStyle name="桁区切り 2" xfId="1" xr:uid="{00000000-0005-0000-0000-000002000000}"/>
    <cellStyle name="標準" xfId="0" builtinId="0"/>
  </cellStyles>
  <dxfs count="50"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8"/>
  <sheetViews>
    <sheetView tabSelected="1" view="pageBreakPreview" zoomScale="60" zoomScaleNormal="100" workbookViewId="0"/>
  </sheetViews>
  <sheetFormatPr defaultRowHeight="13.5" x14ac:dyDescent="0.15"/>
  <cols>
    <col min="1" max="1" width="21.625" customWidth="1"/>
    <col min="2" max="13" width="9.5" customWidth="1"/>
    <col min="14" max="14" width="10.5" style="114" customWidth="1"/>
    <col min="15" max="16" width="10.5" style="1" customWidth="1"/>
    <col min="17" max="17" width="12.375" style="1" customWidth="1"/>
    <col min="18" max="19" width="12.125" style="1" customWidth="1"/>
    <col min="20" max="22" width="9.5" customWidth="1"/>
    <col min="24" max="24" width="9" style="504"/>
    <col min="25" max="25" width="9" style="505"/>
  </cols>
  <sheetData>
    <row r="1" spans="1:22" ht="26.45" customHeight="1" x14ac:dyDescent="0.15">
      <c r="A1" s="302" t="s">
        <v>315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</row>
    <row r="3" spans="1:22" ht="24" customHeight="1" x14ac:dyDescent="0.15">
      <c r="A3" s="278" t="s">
        <v>0</v>
      </c>
      <c r="B3" s="278" t="s">
        <v>1</v>
      </c>
      <c r="C3" s="278" t="s">
        <v>2</v>
      </c>
      <c r="D3" s="278" t="s">
        <v>3</v>
      </c>
      <c r="E3" s="278" t="s">
        <v>4</v>
      </c>
      <c r="F3" s="278" t="s">
        <v>5</v>
      </c>
      <c r="G3" s="278" t="s">
        <v>6</v>
      </c>
      <c r="H3" s="278" t="s">
        <v>7</v>
      </c>
      <c r="I3" s="278" t="s">
        <v>8</v>
      </c>
      <c r="J3" s="278" t="s">
        <v>9</v>
      </c>
      <c r="K3" s="278" t="s">
        <v>10</v>
      </c>
      <c r="L3" s="278" t="s">
        <v>11</v>
      </c>
      <c r="M3" s="278" t="s">
        <v>12</v>
      </c>
      <c r="N3" s="279" t="s">
        <v>13</v>
      </c>
      <c r="O3" s="280" t="s">
        <v>14</v>
      </c>
      <c r="P3" s="280" t="s">
        <v>15</v>
      </c>
      <c r="Q3" s="280" t="s">
        <v>308</v>
      </c>
      <c r="R3" s="280" t="s">
        <v>313</v>
      </c>
      <c r="S3" s="280" t="s">
        <v>309</v>
      </c>
      <c r="T3" s="281" t="s">
        <v>310</v>
      </c>
      <c r="U3" s="281" t="s">
        <v>311</v>
      </c>
      <c r="V3" s="281" t="s">
        <v>312</v>
      </c>
    </row>
    <row r="4" spans="1:22" ht="24" customHeight="1" x14ac:dyDescent="0.15">
      <c r="A4" s="282" t="s">
        <v>16</v>
      </c>
      <c r="B4" s="283">
        <v>207</v>
      </c>
      <c r="C4" s="283">
        <v>2210</v>
      </c>
      <c r="D4" s="283">
        <v>2844</v>
      </c>
      <c r="E4" s="283">
        <v>3052</v>
      </c>
      <c r="F4" s="283">
        <v>2324</v>
      </c>
      <c r="G4" s="283">
        <v>2868</v>
      </c>
      <c r="H4" s="283">
        <v>2303</v>
      </c>
      <c r="I4" s="283">
        <v>22</v>
      </c>
      <c r="J4" s="283">
        <v>0</v>
      </c>
      <c r="K4" s="283">
        <v>0</v>
      </c>
      <c r="L4" s="283">
        <v>0</v>
      </c>
      <c r="M4" s="283">
        <v>0</v>
      </c>
      <c r="N4" s="284">
        <f t="shared" ref="N4:N15" si="0">O4+P4</f>
        <v>15830</v>
      </c>
      <c r="O4" s="285">
        <f t="shared" ref="O4:O15" si="1">SUM(B4:G4)</f>
        <v>13505</v>
      </c>
      <c r="P4" s="285">
        <f>SUM(H4:M4)</f>
        <v>2325</v>
      </c>
      <c r="Q4" s="285">
        <f t="shared" ref="Q4:Q15" si="2">SUM(R4:S4)</f>
        <v>17388</v>
      </c>
      <c r="R4" s="285">
        <v>12375</v>
      </c>
      <c r="S4" s="285">
        <v>5013</v>
      </c>
      <c r="T4" s="286">
        <f>N4/Q4</f>
        <v>0.91039797561536695</v>
      </c>
      <c r="U4" s="286">
        <f>O4/R4</f>
        <v>1.0913131313131312</v>
      </c>
      <c r="V4" s="286">
        <f>P4/S4</f>
        <v>0.46379413524835428</v>
      </c>
    </row>
    <row r="5" spans="1:22" ht="24" customHeight="1" x14ac:dyDescent="0.15">
      <c r="A5" s="287" t="s">
        <v>17</v>
      </c>
      <c r="B5" s="288">
        <v>160</v>
      </c>
      <c r="C5" s="288">
        <v>2159</v>
      </c>
      <c r="D5" s="288">
        <v>1401</v>
      </c>
      <c r="E5" s="288">
        <v>1364</v>
      </c>
      <c r="F5" s="288">
        <v>1400</v>
      </c>
      <c r="G5" s="288">
        <v>1138</v>
      </c>
      <c r="H5" s="288">
        <v>1009</v>
      </c>
      <c r="I5" s="288">
        <v>20</v>
      </c>
      <c r="J5" s="288">
        <v>0</v>
      </c>
      <c r="K5" s="288">
        <v>0</v>
      </c>
      <c r="L5" s="288">
        <v>0</v>
      </c>
      <c r="M5" s="288">
        <v>0</v>
      </c>
      <c r="N5" s="289">
        <f t="shared" si="0"/>
        <v>8651</v>
      </c>
      <c r="O5" s="290">
        <f t="shared" si="1"/>
        <v>7622</v>
      </c>
      <c r="P5" s="290">
        <f t="shared" ref="P5:P28" si="3">SUM(H5:M5)</f>
        <v>1029</v>
      </c>
      <c r="Q5" s="285">
        <f t="shared" si="2"/>
        <v>9642</v>
      </c>
      <c r="R5" s="290">
        <v>8424</v>
      </c>
      <c r="S5" s="290">
        <v>1218</v>
      </c>
      <c r="T5" s="286">
        <f t="shared" ref="T5:T16" si="4">N5/Q5</f>
        <v>0.89722049367351175</v>
      </c>
      <c r="U5" s="286">
        <f t="shared" ref="U5:U15" si="5">O5/R5</f>
        <v>0.90479582146248816</v>
      </c>
      <c r="V5" s="286">
        <f t="shared" ref="V5:V16" si="6">P5/S5</f>
        <v>0.84482758620689657</v>
      </c>
    </row>
    <row r="6" spans="1:22" ht="24" customHeight="1" x14ac:dyDescent="0.15">
      <c r="A6" s="287" t="s">
        <v>18</v>
      </c>
      <c r="B6" s="288">
        <v>35</v>
      </c>
      <c r="C6" s="288">
        <v>170</v>
      </c>
      <c r="D6" s="288">
        <v>224</v>
      </c>
      <c r="E6" s="288">
        <v>292</v>
      </c>
      <c r="F6" s="288">
        <v>343</v>
      </c>
      <c r="G6" s="288">
        <v>166</v>
      </c>
      <c r="H6" s="288">
        <v>191</v>
      </c>
      <c r="I6" s="288">
        <v>0</v>
      </c>
      <c r="J6" s="288">
        <v>0</v>
      </c>
      <c r="K6" s="288">
        <v>0</v>
      </c>
      <c r="L6" s="288">
        <v>0</v>
      </c>
      <c r="M6" s="288">
        <v>0</v>
      </c>
      <c r="N6" s="289">
        <f t="shared" si="0"/>
        <v>1421</v>
      </c>
      <c r="O6" s="290">
        <f t="shared" si="1"/>
        <v>1230</v>
      </c>
      <c r="P6" s="290">
        <f t="shared" si="3"/>
        <v>191</v>
      </c>
      <c r="Q6" s="285">
        <f t="shared" si="2"/>
        <v>1346</v>
      </c>
      <c r="R6" s="290">
        <v>1211</v>
      </c>
      <c r="S6" s="290">
        <v>135</v>
      </c>
      <c r="T6" s="286">
        <f t="shared" si="4"/>
        <v>1.0557206537890045</v>
      </c>
      <c r="U6" s="286">
        <f t="shared" si="5"/>
        <v>1.0156895127993393</v>
      </c>
      <c r="V6" s="286">
        <f t="shared" si="6"/>
        <v>1.4148148148148147</v>
      </c>
    </row>
    <row r="7" spans="1:22" ht="24" customHeight="1" x14ac:dyDescent="0.15">
      <c r="A7" s="287" t="s">
        <v>19</v>
      </c>
      <c r="B7" s="288">
        <v>5214</v>
      </c>
      <c r="C7" s="288">
        <v>8993</v>
      </c>
      <c r="D7" s="288">
        <v>3610</v>
      </c>
      <c r="E7" s="288">
        <v>13177</v>
      </c>
      <c r="F7" s="288">
        <v>6698</v>
      </c>
      <c r="G7" s="288">
        <v>8597</v>
      </c>
      <c r="H7" s="288">
        <v>8099</v>
      </c>
      <c r="I7" s="288">
        <v>4697</v>
      </c>
      <c r="J7" s="288">
        <v>4699</v>
      </c>
      <c r="K7" s="288">
        <v>4717</v>
      </c>
      <c r="L7" s="288">
        <v>4072</v>
      </c>
      <c r="M7" s="288">
        <v>4300</v>
      </c>
      <c r="N7" s="289">
        <f t="shared" si="0"/>
        <v>76873</v>
      </c>
      <c r="O7" s="290">
        <f t="shared" si="1"/>
        <v>46289</v>
      </c>
      <c r="P7" s="290">
        <f t="shared" si="3"/>
        <v>30584</v>
      </c>
      <c r="Q7" s="285">
        <f t="shared" si="2"/>
        <v>92330</v>
      </c>
      <c r="R7" s="290">
        <v>59371</v>
      </c>
      <c r="S7" s="290">
        <v>32959</v>
      </c>
      <c r="T7" s="286">
        <f t="shared" si="4"/>
        <v>0.83258962417415794</v>
      </c>
      <c r="U7" s="286">
        <f t="shared" si="5"/>
        <v>0.77965673476950026</v>
      </c>
      <c r="V7" s="286">
        <f t="shared" si="6"/>
        <v>0.92794077490215121</v>
      </c>
    </row>
    <row r="8" spans="1:22" ht="24" customHeight="1" x14ac:dyDescent="0.15">
      <c r="A8" s="287" t="s">
        <v>20</v>
      </c>
      <c r="B8" s="288">
        <v>3590</v>
      </c>
      <c r="C8" s="288">
        <v>8593</v>
      </c>
      <c r="D8" s="288">
        <v>30053</v>
      </c>
      <c r="E8" s="288">
        <v>51366</v>
      </c>
      <c r="F8" s="288">
        <v>35718</v>
      </c>
      <c r="G8" s="288">
        <v>30170</v>
      </c>
      <c r="H8" s="288">
        <v>9378</v>
      </c>
      <c r="I8" s="288">
        <v>2481</v>
      </c>
      <c r="J8" s="288">
        <v>3349</v>
      </c>
      <c r="K8" s="288">
        <v>3551</v>
      </c>
      <c r="L8" s="288">
        <v>3682</v>
      </c>
      <c r="M8" s="288">
        <v>3324</v>
      </c>
      <c r="N8" s="289">
        <f t="shared" si="0"/>
        <v>185255</v>
      </c>
      <c r="O8" s="290">
        <f t="shared" si="1"/>
        <v>159490</v>
      </c>
      <c r="P8" s="290">
        <f t="shared" si="3"/>
        <v>25765</v>
      </c>
      <c r="Q8" s="285">
        <f t="shared" si="2"/>
        <v>184612</v>
      </c>
      <c r="R8" s="290">
        <v>160088</v>
      </c>
      <c r="S8" s="290">
        <v>24524</v>
      </c>
      <c r="T8" s="286">
        <f t="shared" si="4"/>
        <v>1.0034829805213095</v>
      </c>
      <c r="U8" s="286">
        <f t="shared" si="5"/>
        <v>0.99626455449502771</v>
      </c>
      <c r="V8" s="286">
        <f t="shared" si="6"/>
        <v>1.0506034904583266</v>
      </c>
    </row>
    <row r="9" spans="1:22" ht="24" customHeight="1" x14ac:dyDescent="0.15">
      <c r="A9" s="287" t="s">
        <v>21</v>
      </c>
      <c r="B9" s="288">
        <v>3535</v>
      </c>
      <c r="C9" s="288">
        <v>6203</v>
      </c>
      <c r="D9" s="288">
        <v>17983</v>
      </c>
      <c r="E9" s="288">
        <v>22152</v>
      </c>
      <c r="F9" s="288">
        <v>20504</v>
      </c>
      <c r="G9" s="288">
        <v>17617</v>
      </c>
      <c r="H9" s="288">
        <v>6045</v>
      </c>
      <c r="I9" s="288">
        <v>2172</v>
      </c>
      <c r="J9" s="288">
        <v>5874</v>
      </c>
      <c r="K9" s="288">
        <v>7823</v>
      </c>
      <c r="L9" s="288">
        <v>6754</v>
      </c>
      <c r="M9" s="288">
        <v>5729</v>
      </c>
      <c r="N9" s="289">
        <f t="shared" si="0"/>
        <v>122391</v>
      </c>
      <c r="O9" s="290">
        <f t="shared" si="1"/>
        <v>87994</v>
      </c>
      <c r="P9" s="290">
        <f t="shared" si="3"/>
        <v>34397</v>
      </c>
      <c r="Q9" s="285">
        <f t="shared" si="2"/>
        <v>128560</v>
      </c>
      <c r="R9" s="290">
        <v>92044</v>
      </c>
      <c r="S9" s="290">
        <v>36516</v>
      </c>
      <c r="T9" s="286">
        <f t="shared" si="4"/>
        <v>0.95201462352209087</v>
      </c>
      <c r="U9" s="286">
        <f t="shared" si="5"/>
        <v>0.95599930468037031</v>
      </c>
      <c r="V9" s="286">
        <f t="shared" si="6"/>
        <v>0.94197064300580569</v>
      </c>
    </row>
    <row r="10" spans="1:22" ht="24" customHeight="1" x14ac:dyDescent="0.15">
      <c r="A10" s="287" t="s">
        <v>22</v>
      </c>
      <c r="B10" s="288">
        <v>4543</v>
      </c>
      <c r="C10" s="288">
        <v>18942</v>
      </c>
      <c r="D10" s="288">
        <v>19070</v>
      </c>
      <c r="E10" s="288">
        <v>27607</v>
      </c>
      <c r="F10" s="288">
        <v>25709</v>
      </c>
      <c r="G10" s="288">
        <v>19003</v>
      </c>
      <c r="H10" s="288">
        <v>15957</v>
      </c>
      <c r="I10" s="288">
        <v>6108</v>
      </c>
      <c r="J10" s="288">
        <v>670</v>
      </c>
      <c r="K10" s="288">
        <v>758</v>
      </c>
      <c r="L10" s="288">
        <v>617</v>
      </c>
      <c r="M10" s="288">
        <v>727</v>
      </c>
      <c r="N10" s="289">
        <f t="shared" si="0"/>
        <v>139711</v>
      </c>
      <c r="O10" s="290">
        <f t="shared" si="1"/>
        <v>114874</v>
      </c>
      <c r="P10" s="290">
        <f t="shared" si="3"/>
        <v>24837</v>
      </c>
      <c r="Q10" s="285">
        <f t="shared" si="2"/>
        <v>133936</v>
      </c>
      <c r="R10" s="290">
        <v>110219</v>
      </c>
      <c r="S10" s="290">
        <v>23717</v>
      </c>
      <c r="T10" s="286">
        <f t="shared" si="4"/>
        <v>1.0431176084099869</v>
      </c>
      <c r="U10" s="286">
        <f t="shared" si="5"/>
        <v>1.0422340975693847</v>
      </c>
      <c r="V10" s="286">
        <f t="shared" si="6"/>
        <v>1.0472235105620442</v>
      </c>
    </row>
    <row r="11" spans="1:22" ht="24" customHeight="1" x14ac:dyDescent="0.15">
      <c r="A11" s="287" t="s">
        <v>23</v>
      </c>
      <c r="B11" s="288">
        <v>12522</v>
      </c>
      <c r="C11" s="288">
        <v>15755</v>
      </c>
      <c r="D11" s="288">
        <v>12036</v>
      </c>
      <c r="E11" s="288">
        <v>19864</v>
      </c>
      <c r="F11" s="288">
        <v>16853</v>
      </c>
      <c r="G11" s="288">
        <v>10167</v>
      </c>
      <c r="H11" s="288">
        <v>17406</v>
      </c>
      <c r="I11" s="288">
        <v>2923</v>
      </c>
      <c r="J11" s="288">
        <v>59218</v>
      </c>
      <c r="K11" s="288">
        <v>95370</v>
      </c>
      <c r="L11" s="288">
        <v>82534</v>
      </c>
      <c r="M11" s="288">
        <v>51661</v>
      </c>
      <c r="N11" s="289">
        <f t="shared" si="0"/>
        <v>396309</v>
      </c>
      <c r="O11" s="290">
        <f t="shared" si="1"/>
        <v>87197</v>
      </c>
      <c r="P11" s="290">
        <f t="shared" si="3"/>
        <v>309112</v>
      </c>
      <c r="Q11" s="285">
        <f t="shared" si="2"/>
        <v>404705</v>
      </c>
      <c r="R11" s="290">
        <v>95683</v>
      </c>
      <c r="S11" s="290">
        <v>309022</v>
      </c>
      <c r="T11" s="286">
        <f t="shared" si="4"/>
        <v>0.97925402453639065</v>
      </c>
      <c r="U11" s="286">
        <f t="shared" si="5"/>
        <v>0.91131130921898351</v>
      </c>
      <c r="V11" s="286">
        <f t="shared" si="6"/>
        <v>1.0002912414002887</v>
      </c>
    </row>
    <row r="12" spans="1:22" ht="24" customHeight="1" x14ac:dyDescent="0.15">
      <c r="A12" s="287" t="s">
        <v>24</v>
      </c>
      <c r="B12" s="288">
        <v>0</v>
      </c>
      <c r="C12" s="288">
        <v>114</v>
      </c>
      <c r="D12" s="288">
        <v>938</v>
      </c>
      <c r="E12" s="288">
        <v>749</v>
      </c>
      <c r="F12" s="288">
        <v>614</v>
      </c>
      <c r="G12" s="288">
        <v>395</v>
      </c>
      <c r="H12" s="288">
        <v>189</v>
      </c>
      <c r="I12" s="288">
        <v>3</v>
      </c>
      <c r="J12" s="288">
        <v>0</v>
      </c>
      <c r="K12" s="288">
        <v>0</v>
      </c>
      <c r="L12" s="288">
        <v>0</v>
      </c>
      <c r="M12" s="288">
        <v>0</v>
      </c>
      <c r="N12" s="289">
        <f t="shared" si="0"/>
        <v>3002</v>
      </c>
      <c r="O12" s="290">
        <f>SUM(B12:G12)</f>
        <v>2810</v>
      </c>
      <c r="P12" s="290">
        <f t="shared" si="3"/>
        <v>192</v>
      </c>
      <c r="Q12" s="285">
        <f t="shared" si="2"/>
        <v>3211</v>
      </c>
      <c r="R12" s="290">
        <v>2927</v>
      </c>
      <c r="S12" s="290">
        <v>284</v>
      </c>
      <c r="T12" s="286">
        <f t="shared" si="4"/>
        <v>0.9349112426035503</v>
      </c>
      <c r="U12" s="286">
        <f t="shared" si="5"/>
        <v>0.96002733173898191</v>
      </c>
      <c r="V12" s="286">
        <f t="shared" si="6"/>
        <v>0.676056338028169</v>
      </c>
    </row>
    <row r="13" spans="1:22" ht="24" customHeight="1" x14ac:dyDescent="0.15">
      <c r="A13" s="287" t="s">
        <v>25</v>
      </c>
      <c r="B13" s="288">
        <v>6785</v>
      </c>
      <c r="C13" s="288">
        <v>12999</v>
      </c>
      <c r="D13" s="288">
        <v>17267</v>
      </c>
      <c r="E13" s="288">
        <v>26776</v>
      </c>
      <c r="F13" s="288">
        <v>23603</v>
      </c>
      <c r="G13" s="288">
        <v>14334</v>
      </c>
      <c r="H13" s="288">
        <v>9716</v>
      </c>
      <c r="I13" s="288">
        <v>5946</v>
      </c>
      <c r="J13" s="288">
        <v>10077</v>
      </c>
      <c r="K13" s="288">
        <v>5799</v>
      </c>
      <c r="L13" s="288">
        <v>6571</v>
      </c>
      <c r="M13" s="288">
        <v>6915</v>
      </c>
      <c r="N13" s="289">
        <f>O13+P13</f>
        <v>146788</v>
      </c>
      <c r="O13" s="290">
        <f t="shared" si="1"/>
        <v>101764</v>
      </c>
      <c r="P13" s="290">
        <f t="shared" si="3"/>
        <v>45024</v>
      </c>
      <c r="Q13" s="285">
        <f t="shared" si="2"/>
        <v>128456</v>
      </c>
      <c r="R13" s="290">
        <v>91092</v>
      </c>
      <c r="S13" s="290">
        <v>37364</v>
      </c>
      <c r="T13" s="286">
        <f t="shared" si="4"/>
        <v>1.1427103443980817</v>
      </c>
      <c r="U13" s="286">
        <f t="shared" si="5"/>
        <v>1.1171562815614982</v>
      </c>
      <c r="V13" s="286">
        <f t="shared" si="6"/>
        <v>1.2050101702173215</v>
      </c>
    </row>
    <row r="14" spans="1:22" ht="24" customHeight="1" x14ac:dyDescent="0.15">
      <c r="A14" s="287" t="s">
        <v>26</v>
      </c>
      <c r="B14" s="288">
        <v>38902</v>
      </c>
      <c r="C14" s="288">
        <v>60387</v>
      </c>
      <c r="D14" s="288">
        <v>65824</v>
      </c>
      <c r="E14" s="288">
        <v>92864</v>
      </c>
      <c r="F14" s="288">
        <v>78891</v>
      </c>
      <c r="G14" s="288">
        <v>54608</v>
      </c>
      <c r="H14" s="288">
        <v>51510</v>
      </c>
      <c r="I14" s="288">
        <v>30568</v>
      </c>
      <c r="J14" s="288">
        <v>35765</v>
      </c>
      <c r="K14" s="288">
        <v>34984</v>
      </c>
      <c r="L14" s="288">
        <v>33568</v>
      </c>
      <c r="M14" s="288">
        <v>36429</v>
      </c>
      <c r="N14" s="289">
        <f t="shared" si="0"/>
        <v>614300</v>
      </c>
      <c r="O14" s="290">
        <f t="shared" si="1"/>
        <v>391476</v>
      </c>
      <c r="P14" s="290">
        <f t="shared" si="3"/>
        <v>222824</v>
      </c>
      <c r="Q14" s="285">
        <f t="shared" si="2"/>
        <v>646484</v>
      </c>
      <c r="R14" s="290">
        <v>417237</v>
      </c>
      <c r="S14" s="290">
        <v>229247</v>
      </c>
      <c r="T14" s="286">
        <f t="shared" si="4"/>
        <v>0.95021686538259265</v>
      </c>
      <c r="U14" s="286">
        <f t="shared" si="5"/>
        <v>0.9382581122958894</v>
      </c>
      <c r="V14" s="286">
        <f t="shared" si="6"/>
        <v>0.97198218515400414</v>
      </c>
    </row>
    <row r="15" spans="1:22" ht="24" customHeight="1" x14ac:dyDescent="0.15">
      <c r="A15" s="291" t="s">
        <v>27</v>
      </c>
      <c r="B15" s="292">
        <v>0</v>
      </c>
      <c r="C15" s="292">
        <v>0</v>
      </c>
      <c r="D15" s="292">
        <v>424</v>
      </c>
      <c r="E15" s="292">
        <v>64000</v>
      </c>
      <c r="F15" s="292">
        <v>5800</v>
      </c>
      <c r="G15" s="292">
        <v>3224</v>
      </c>
      <c r="H15" s="292">
        <v>0</v>
      </c>
      <c r="I15" s="292">
        <v>0</v>
      </c>
      <c r="J15" s="292">
        <v>5167</v>
      </c>
      <c r="K15" s="292">
        <v>11981</v>
      </c>
      <c r="L15" s="292">
        <v>12939</v>
      </c>
      <c r="M15" s="292">
        <v>0</v>
      </c>
      <c r="N15" s="293">
        <f t="shared" si="0"/>
        <v>103535</v>
      </c>
      <c r="O15" s="294">
        <f t="shared" si="1"/>
        <v>73448</v>
      </c>
      <c r="P15" s="294">
        <f t="shared" si="3"/>
        <v>30087</v>
      </c>
      <c r="Q15" s="285">
        <f t="shared" si="2"/>
        <v>103169</v>
      </c>
      <c r="R15" s="294">
        <v>70339</v>
      </c>
      <c r="S15" s="294">
        <v>32830</v>
      </c>
      <c r="T15" s="418">
        <f t="shared" si="4"/>
        <v>1.0035475772761198</v>
      </c>
      <c r="U15" s="419">
        <f t="shared" si="5"/>
        <v>1.0442002303131974</v>
      </c>
      <c r="V15" s="418">
        <f t="shared" si="6"/>
        <v>0.91644837039293325</v>
      </c>
    </row>
    <row r="16" spans="1:22" ht="24" customHeight="1" x14ac:dyDescent="0.15">
      <c r="A16" s="296" t="s">
        <v>28</v>
      </c>
      <c r="B16" s="297">
        <f>SUM(B4:B15)</f>
        <v>75493</v>
      </c>
      <c r="C16" s="297">
        <f t="shared" ref="C16:M16" si="7">SUM(C4:C15)</f>
        <v>136525</v>
      </c>
      <c r="D16" s="297">
        <f t="shared" si="7"/>
        <v>171674</v>
      </c>
      <c r="E16" s="297">
        <f t="shared" si="7"/>
        <v>323263</v>
      </c>
      <c r="F16" s="297">
        <f t="shared" si="7"/>
        <v>218457</v>
      </c>
      <c r="G16" s="297">
        <f t="shared" si="7"/>
        <v>162287</v>
      </c>
      <c r="H16" s="297">
        <f t="shared" si="7"/>
        <v>121803</v>
      </c>
      <c r="I16" s="297">
        <f t="shared" si="7"/>
        <v>54940</v>
      </c>
      <c r="J16" s="297">
        <f t="shared" si="7"/>
        <v>124819</v>
      </c>
      <c r="K16" s="297">
        <f t="shared" si="7"/>
        <v>164983</v>
      </c>
      <c r="L16" s="297">
        <f t="shared" si="7"/>
        <v>150737</v>
      </c>
      <c r="M16" s="297">
        <f t="shared" si="7"/>
        <v>109085</v>
      </c>
      <c r="N16" s="298">
        <f>O16+P16</f>
        <v>1814066</v>
      </c>
      <c r="O16" s="298">
        <f>SUM(B16:G16)</f>
        <v>1087699</v>
      </c>
      <c r="P16" s="299">
        <f>SUM(H16:M16)</f>
        <v>726367</v>
      </c>
      <c r="Q16" s="299">
        <f>SUM(Q4:Q15)</f>
        <v>1853839</v>
      </c>
      <c r="R16" s="299">
        <f>SUM(R4:R15)</f>
        <v>1121010</v>
      </c>
      <c r="S16" s="299">
        <f>SUM(S4:S15)</f>
        <v>732829</v>
      </c>
      <c r="T16" s="300">
        <f t="shared" si="4"/>
        <v>0.97854560185647188</v>
      </c>
      <c r="U16" s="286">
        <f t="shared" ref="U16" si="8">O16/R16</f>
        <v>0.97028483242789987</v>
      </c>
      <c r="V16" s="300">
        <f t="shared" si="6"/>
        <v>0.99118211751991259</v>
      </c>
    </row>
    <row r="17" spans="1:25" ht="24" customHeight="1" x14ac:dyDescent="0.15">
      <c r="A17" s="416" t="s">
        <v>314</v>
      </c>
      <c r="B17" s="417">
        <v>83986</v>
      </c>
      <c r="C17" s="417">
        <v>131644</v>
      </c>
      <c r="D17" s="417">
        <v>170758</v>
      </c>
      <c r="E17" s="417">
        <v>330884</v>
      </c>
      <c r="F17" s="417">
        <v>218835</v>
      </c>
      <c r="G17" s="417">
        <v>184903</v>
      </c>
      <c r="H17" s="515">
        <v>131399</v>
      </c>
      <c r="I17" s="515">
        <v>55779</v>
      </c>
      <c r="J17" s="515">
        <v>116306</v>
      </c>
      <c r="K17" s="515">
        <v>166198</v>
      </c>
      <c r="L17" s="515">
        <v>151942</v>
      </c>
      <c r="M17" s="515">
        <v>111205</v>
      </c>
      <c r="N17" s="298">
        <f>O17+P17</f>
        <v>1853839</v>
      </c>
      <c r="O17" s="298">
        <f>SUM(B17:G17)</f>
        <v>1121010</v>
      </c>
      <c r="P17" s="299">
        <f>SUM(H17:M17)</f>
        <v>732829</v>
      </c>
      <c r="Q17" s="520"/>
      <c r="R17" s="521"/>
      <c r="S17" s="521"/>
      <c r="T17" s="521"/>
      <c r="U17" s="521"/>
      <c r="V17" s="522"/>
    </row>
    <row r="18" spans="1:25" ht="24" customHeight="1" x14ac:dyDescent="0.15">
      <c r="A18" s="295" t="s">
        <v>29</v>
      </c>
      <c r="B18" s="295">
        <f>B16/B17</f>
        <v>0.89887600314338101</v>
      </c>
      <c r="C18" s="295">
        <f t="shared" ref="C18:P18" si="9">C16/C17</f>
        <v>1.0370772689982073</v>
      </c>
      <c r="D18" s="295">
        <f t="shared" si="9"/>
        <v>1.0053643167523629</v>
      </c>
      <c r="E18" s="295">
        <f t="shared" si="9"/>
        <v>0.97696775909382139</v>
      </c>
      <c r="F18" s="295">
        <f t="shared" si="9"/>
        <v>0.99827267119062302</v>
      </c>
      <c r="G18" s="295">
        <f t="shared" si="9"/>
        <v>0.87768721978550912</v>
      </c>
      <c r="H18" s="295">
        <f t="shared" si="9"/>
        <v>0.92697052488983933</v>
      </c>
      <c r="I18" s="295">
        <f t="shared" si="9"/>
        <v>0.98495849692536619</v>
      </c>
      <c r="J18" s="295">
        <f t="shared" si="9"/>
        <v>1.0731948480731863</v>
      </c>
      <c r="K18" s="295">
        <f t="shared" si="9"/>
        <v>0.99268944271290871</v>
      </c>
      <c r="L18" s="295">
        <f t="shared" si="9"/>
        <v>0.99206934224901611</v>
      </c>
      <c r="M18" s="295">
        <f t="shared" si="9"/>
        <v>0.98093610898790518</v>
      </c>
      <c r="N18" s="295">
        <f t="shared" si="9"/>
        <v>0.97854560185647188</v>
      </c>
      <c r="O18" s="295">
        <f t="shared" si="9"/>
        <v>0.97028483242789987</v>
      </c>
      <c r="P18" s="295">
        <f t="shared" si="9"/>
        <v>0.99118211751991259</v>
      </c>
      <c r="Q18" s="523"/>
      <c r="R18" s="524"/>
      <c r="S18" s="524"/>
      <c r="T18" s="524"/>
      <c r="U18" s="524"/>
      <c r="V18" s="525"/>
    </row>
    <row r="19" spans="1:25" ht="24" customHeight="1" x14ac:dyDescent="0.15">
      <c r="A19" s="297" t="s">
        <v>30</v>
      </c>
      <c r="B19" s="297">
        <f t="shared" ref="B19:M19" si="10">B20+B21+B22</f>
        <v>17001</v>
      </c>
      <c r="C19" s="297">
        <f t="shared" si="10"/>
        <v>32605</v>
      </c>
      <c r="D19" s="297">
        <f t="shared" si="10"/>
        <v>46004</v>
      </c>
      <c r="E19" s="297">
        <f t="shared" si="10"/>
        <v>65775</v>
      </c>
      <c r="F19" s="297">
        <f t="shared" si="10"/>
        <v>59761</v>
      </c>
      <c r="G19" s="297">
        <f t="shared" si="10"/>
        <v>40727</v>
      </c>
      <c r="H19" s="297">
        <f t="shared" si="10"/>
        <v>38417</v>
      </c>
      <c r="I19" s="297">
        <f>I20+I21+I22</f>
        <v>17396</v>
      </c>
      <c r="J19" s="297">
        <f t="shared" si="10"/>
        <v>38229</v>
      </c>
      <c r="K19" s="297">
        <f t="shared" si="10"/>
        <v>40053</v>
      </c>
      <c r="L19" s="297">
        <f t="shared" si="10"/>
        <v>38809</v>
      </c>
      <c r="M19" s="297">
        <f t="shared" si="10"/>
        <v>31629</v>
      </c>
      <c r="N19" s="298">
        <f t="shared" ref="N19:N22" si="11">O19+P19</f>
        <v>466406</v>
      </c>
      <c r="O19" s="299">
        <f>SUM(B19:G19)</f>
        <v>261873</v>
      </c>
      <c r="P19" s="299">
        <f>SUM(H19:M19)</f>
        <v>204533</v>
      </c>
      <c r="Q19" s="523"/>
      <c r="R19" s="524"/>
      <c r="S19" s="524"/>
      <c r="T19" s="524"/>
      <c r="U19" s="524"/>
      <c r="V19" s="525"/>
    </row>
    <row r="20" spans="1:25" ht="24" customHeight="1" x14ac:dyDescent="0.15">
      <c r="A20" s="283" t="s">
        <v>31</v>
      </c>
      <c r="B20" s="283">
        <v>6233</v>
      </c>
      <c r="C20" s="283">
        <v>11346</v>
      </c>
      <c r="D20" s="283">
        <v>11019</v>
      </c>
      <c r="E20" s="283">
        <v>9859</v>
      </c>
      <c r="F20" s="283">
        <v>11155</v>
      </c>
      <c r="G20" s="283">
        <v>9739</v>
      </c>
      <c r="H20" s="516">
        <v>11958</v>
      </c>
      <c r="I20" s="516">
        <v>8004</v>
      </c>
      <c r="J20" s="516">
        <v>6280</v>
      </c>
      <c r="K20" s="516">
        <v>6223</v>
      </c>
      <c r="L20" s="516">
        <v>4480</v>
      </c>
      <c r="M20" s="516">
        <v>6116</v>
      </c>
      <c r="N20" s="284">
        <f>O20+P20</f>
        <v>102412</v>
      </c>
      <c r="O20" s="285">
        <f>SUM(B20:G20)</f>
        <v>59351</v>
      </c>
      <c r="P20" s="285">
        <f t="shared" si="3"/>
        <v>43061</v>
      </c>
      <c r="Q20" s="523"/>
      <c r="R20" s="524"/>
      <c r="S20" s="524"/>
      <c r="T20" s="524"/>
      <c r="U20" s="524"/>
      <c r="V20" s="525"/>
    </row>
    <row r="21" spans="1:25" ht="24" customHeight="1" x14ac:dyDescent="0.15">
      <c r="A21" s="288" t="s">
        <v>32</v>
      </c>
      <c r="B21" s="288">
        <v>5918</v>
      </c>
      <c r="C21" s="288">
        <v>14533</v>
      </c>
      <c r="D21" s="288">
        <v>23373</v>
      </c>
      <c r="E21" s="288">
        <v>38741</v>
      </c>
      <c r="F21" s="288">
        <v>34370</v>
      </c>
      <c r="G21" s="288">
        <v>23988</v>
      </c>
      <c r="H21" s="517">
        <v>17361</v>
      </c>
      <c r="I21" s="517">
        <v>5721</v>
      </c>
      <c r="J21" s="517">
        <v>10586</v>
      </c>
      <c r="K21" s="517">
        <v>11231</v>
      </c>
      <c r="L21" s="517">
        <v>12485</v>
      </c>
      <c r="M21" s="517">
        <v>9531</v>
      </c>
      <c r="N21" s="289">
        <f>O21+P21</f>
        <v>207838</v>
      </c>
      <c r="O21" s="290">
        <f t="shared" ref="O21:O22" si="12">SUM(B21:G21)</f>
        <v>140923</v>
      </c>
      <c r="P21" s="290">
        <f t="shared" si="3"/>
        <v>66915</v>
      </c>
      <c r="Q21" s="523"/>
      <c r="R21" s="524"/>
      <c r="S21" s="524"/>
      <c r="T21" s="524"/>
      <c r="U21" s="524"/>
      <c r="V21" s="525"/>
    </row>
    <row r="22" spans="1:25" ht="24" customHeight="1" x14ac:dyDescent="0.15">
      <c r="A22" s="292" t="s">
        <v>287</v>
      </c>
      <c r="B22" s="292">
        <v>4850</v>
      </c>
      <c r="C22" s="292">
        <v>6726</v>
      </c>
      <c r="D22" s="292">
        <v>11612</v>
      </c>
      <c r="E22" s="292">
        <v>17175</v>
      </c>
      <c r="F22" s="292">
        <v>14236</v>
      </c>
      <c r="G22" s="292">
        <v>7000</v>
      </c>
      <c r="H22" s="518">
        <v>9098</v>
      </c>
      <c r="I22" s="518">
        <v>3671</v>
      </c>
      <c r="J22" s="518">
        <v>21363</v>
      </c>
      <c r="K22" s="518">
        <v>22599</v>
      </c>
      <c r="L22" s="518">
        <v>21844</v>
      </c>
      <c r="M22" s="518">
        <v>15982</v>
      </c>
      <c r="N22" s="293">
        <f t="shared" si="11"/>
        <v>156156</v>
      </c>
      <c r="O22" s="294">
        <f t="shared" si="12"/>
        <v>61599</v>
      </c>
      <c r="P22" s="294">
        <f t="shared" si="3"/>
        <v>94557</v>
      </c>
      <c r="Q22" s="523"/>
      <c r="R22" s="524"/>
      <c r="S22" s="524"/>
      <c r="T22" s="524"/>
      <c r="U22" s="524"/>
      <c r="V22" s="525"/>
    </row>
    <row r="23" spans="1:25" ht="24" customHeight="1" x14ac:dyDescent="0.15">
      <c r="A23" s="297" t="s">
        <v>33</v>
      </c>
      <c r="B23" s="297">
        <f>B24+B25+B26</f>
        <v>24111</v>
      </c>
      <c r="C23" s="297">
        <f t="shared" ref="C23:G23" si="13">C24+C25+C26</f>
        <v>42708</v>
      </c>
      <c r="D23" s="297">
        <f t="shared" si="13"/>
        <v>63138</v>
      </c>
      <c r="E23" s="297">
        <f t="shared" si="13"/>
        <v>94727</v>
      </c>
      <c r="F23" s="297">
        <f t="shared" si="13"/>
        <v>85620</v>
      </c>
      <c r="G23" s="297">
        <f t="shared" si="13"/>
        <v>52383</v>
      </c>
      <c r="H23" s="297">
        <f>H24+H25+H26</f>
        <v>52068.700205624918</v>
      </c>
      <c r="I23" s="297">
        <f t="shared" ref="I23:M23" si="14">I24+I25+I26</f>
        <v>25373.504002624366</v>
      </c>
      <c r="J23" s="297">
        <f t="shared" si="14"/>
        <v>86708.975973741224</v>
      </c>
      <c r="K23" s="297">
        <f t="shared" si="14"/>
        <v>106819.19366571048</v>
      </c>
      <c r="L23" s="297">
        <f t="shared" si="14"/>
        <v>95424.815107444141</v>
      </c>
      <c r="M23" s="297">
        <f t="shared" si="14"/>
        <v>68902.141193629534</v>
      </c>
      <c r="N23" s="298">
        <f t="shared" ref="N23" si="15">O23+P23</f>
        <v>797984.33014877466</v>
      </c>
      <c r="O23" s="299">
        <f t="shared" ref="O23:O26" si="16">SUM(B23:G23)</f>
        <v>362687</v>
      </c>
      <c r="P23" s="299">
        <f t="shared" si="3"/>
        <v>435297.33014877466</v>
      </c>
      <c r="Q23" s="523"/>
      <c r="R23" s="524"/>
      <c r="S23" s="524"/>
      <c r="T23" s="524"/>
      <c r="U23" s="524"/>
      <c r="V23" s="525"/>
    </row>
    <row r="24" spans="1:25" ht="24" customHeight="1" x14ac:dyDescent="0.15">
      <c r="A24" s="283" t="s">
        <v>31</v>
      </c>
      <c r="B24" s="283">
        <v>7951</v>
      </c>
      <c r="C24" s="283">
        <v>14644</v>
      </c>
      <c r="D24" s="283">
        <v>13555</v>
      </c>
      <c r="E24" s="283">
        <v>12530</v>
      </c>
      <c r="F24" s="283">
        <v>15088</v>
      </c>
      <c r="G24" s="283">
        <v>12371</v>
      </c>
      <c r="H24" s="516">
        <v>16492.62543518329</v>
      </c>
      <c r="I24" s="516">
        <v>11931.550989345509</v>
      </c>
      <c r="J24" s="516">
        <v>10565.228830248128</v>
      </c>
      <c r="K24" s="516">
        <v>10158.025089605735</v>
      </c>
      <c r="L24" s="516">
        <v>8246.9111928533894</v>
      </c>
      <c r="M24" s="516">
        <v>9363.7392719739564</v>
      </c>
      <c r="N24" s="284">
        <f>SUM(O24:P24)</f>
        <v>142897.08080921002</v>
      </c>
      <c r="O24" s="285">
        <f t="shared" si="16"/>
        <v>76139</v>
      </c>
      <c r="P24" s="285">
        <f t="shared" si="3"/>
        <v>66758.080809210005</v>
      </c>
      <c r="Q24" s="523"/>
      <c r="R24" s="524"/>
      <c r="S24" s="524"/>
      <c r="T24" s="524"/>
      <c r="U24" s="524"/>
      <c r="V24" s="525"/>
      <c r="X24" s="506">
        <f>N24/$N$23</f>
        <v>0.17907253991136463</v>
      </c>
      <c r="Y24" s="529">
        <f>(N24+N25)/N23</f>
        <v>0.56587493399098054</v>
      </c>
    </row>
    <row r="25" spans="1:25" ht="24" customHeight="1" x14ac:dyDescent="0.15">
      <c r="A25" s="288" t="s">
        <v>288</v>
      </c>
      <c r="B25" s="288">
        <v>7730</v>
      </c>
      <c r="C25" s="288">
        <v>18129</v>
      </c>
      <c r="D25" s="288">
        <v>29561</v>
      </c>
      <c r="E25" s="288">
        <v>51097</v>
      </c>
      <c r="F25" s="288">
        <v>46865</v>
      </c>
      <c r="G25" s="288">
        <v>29430</v>
      </c>
      <c r="H25" s="517">
        <v>22616.074770441628</v>
      </c>
      <c r="I25" s="517">
        <v>8099.9530132788559</v>
      </c>
      <c r="J25" s="517">
        <v>22975.747143493099</v>
      </c>
      <c r="K25" s="517">
        <v>27094.168576104748</v>
      </c>
      <c r="L25" s="517">
        <v>24342.903914590748</v>
      </c>
      <c r="M25" s="517">
        <v>20721.401921655579</v>
      </c>
      <c r="N25" s="284">
        <f t="shared" ref="N25:N26" si="17">SUM(O25:P25)</f>
        <v>308662.24933956465</v>
      </c>
      <c r="O25" s="290">
        <f t="shared" si="16"/>
        <v>182812</v>
      </c>
      <c r="P25" s="290">
        <f t="shared" si="3"/>
        <v>125850.24933956465</v>
      </c>
      <c r="Q25" s="523"/>
      <c r="R25" s="524"/>
      <c r="S25" s="524"/>
      <c r="T25" s="524"/>
      <c r="U25" s="524"/>
      <c r="V25" s="525"/>
      <c r="X25" s="506">
        <f t="shared" ref="X25:X26" si="18">N25/$N$23</f>
        <v>0.38680239407961586</v>
      </c>
      <c r="Y25" s="529"/>
    </row>
    <row r="26" spans="1:25" ht="24" customHeight="1" x14ac:dyDescent="0.15">
      <c r="A26" s="292" t="s">
        <v>287</v>
      </c>
      <c r="B26" s="292">
        <v>8430</v>
      </c>
      <c r="C26" s="292">
        <v>9935</v>
      </c>
      <c r="D26" s="292">
        <v>20022</v>
      </c>
      <c r="E26" s="292">
        <v>31100</v>
      </c>
      <c r="F26" s="292">
        <v>23667</v>
      </c>
      <c r="G26" s="292">
        <v>10582</v>
      </c>
      <c r="H26" s="518">
        <v>12960</v>
      </c>
      <c r="I26" s="518">
        <v>5342</v>
      </c>
      <c r="J26" s="518">
        <v>53168</v>
      </c>
      <c r="K26" s="518">
        <v>69567</v>
      </c>
      <c r="L26" s="518">
        <v>62835</v>
      </c>
      <c r="M26" s="518">
        <v>38817</v>
      </c>
      <c r="N26" s="284">
        <f t="shared" si="17"/>
        <v>346425</v>
      </c>
      <c r="O26" s="294">
        <f t="shared" si="16"/>
        <v>103736</v>
      </c>
      <c r="P26" s="294">
        <f t="shared" si="3"/>
        <v>242689</v>
      </c>
      <c r="Q26" s="523"/>
      <c r="R26" s="524"/>
      <c r="S26" s="524"/>
      <c r="T26" s="524"/>
      <c r="U26" s="524"/>
      <c r="V26" s="525"/>
      <c r="X26" s="506">
        <f t="shared" si="18"/>
        <v>0.43412506600901951</v>
      </c>
      <c r="Y26" s="507">
        <f>X26</f>
        <v>0.43412506600901951</v>
      </c>
    </row>
    <row r="27" spans="1:25" ht="24" customHeight="1" x14ac:dyDescent="0.15">
      <c r="A27" s="297" t="s">
        <v>296</v>
      </c>
      <c r="B27" s="301">
        <f>B23/B19</f>
        <v>1.4182106934886183</v>
      </c>
      <c r="C27" s="301">
        <f t="shared" ref="C27:F27" si="19">C23/C19</f>
        <v>1.3098604508510965</v>
      </c>
      <c r="D27" s="301">
        <f t="shared" si="19"/>
        <v>1.3724458742718024</v>
      </c>
      <c r="E27" s="301">
        <f t="shared" si="19"/>
        <v>1.4401672367920944</v>
      </c>
      <c r="F27" s="301">
        <f t="shared" si="19"/>
        <v>1.4327069493482372</v>
      </c>
      <c r="G27" s="301">
        <f>G23/G19</f>
        <v>1.2861983450782037</v>
      </c>
      <c r="H27" s="301">
        <f>IFERROR(H23/H19,0)</f>
        <v>1.3553557072552496</v>
      </c>
      <c r="I27" s="301">
        <f t="shared" ref="I27:P27" si="20">IFERROR(I23/I19,0)</f>
        <v>1.4585826628319365</v>
      </c>
      <c r="J27" s="301">
        <f t="shared" si="20"/>
        <v>2.2681465895979813</v>
      </c>
      <c r="K27" s="301">
        <f t="shared" si="20"/>
        <v>2.6669461380098989</v>
      </c>
      <c r="L27" s="301">
        <f t="shared" si="20"/>
        <v>2.4588321035698972</v>
      </c>
      <c r="M27" s="301">
        <f t="shared" si="20"/>
        <v>2.1784482972471317</v>
      </c>
      <c r="N27" s="301">
        <f t="shared" si="20"/>
        <v>1.7109220939455638</v>
      </c>
      <c r="O27" s="301">
        <f t="shared" si="20"/>
        <v>1.3849728685278742</v>
      </c>
      <c r="P27" s="301">
        <f t="shared" si="20"/>
        <v>2.1282498674970527</v>
      </c>
      <c r="Q27" s="523"/>
      <c r="R27" s="524"/>
      <c r="S27" s="524"/>
      <c r="T27" s="524"/>
      <c r="U27" s="524"/>
      <c r="V27" s="525"/>
    </row>
    <row r="28" spans="1:25" ht="24" customHeight="1" x14ac:dyDescent="0.15">
      <c r="A28" s="297" t="s">
        <v>34</v>
      </c>
      <c r="B28" s="297">
        <f>B16-B19</f>
        <v>58492</v>
      </c>
      <c r="C28" s="297">
        <f t="shared" ref="C28:G28" si="21">C16-C19</f>
        <v>103920</v>
      </c>
      <c r="D28" s="297">
        <f t="shared" si="21"/>
        <v>125670</v>
      </c>
      <c r="E28" s="297">
        <f t="shared" si="21"/>
        <v>257488</v>
      </c>
      <c r="F28" s="297">
        <f t="shared" si="21"/>
        <v>158696</v>
      </c>
      <c r="G28" s="297">
        <f t="shared" si="21"/>
        <v>121560</v>
      </c>
      <c r="H28" s="519">
        <f t="shared" ref="H28:M28" si="22">H16-H19</f>
        <v>83386</v>
      </c>
      <c r="I28" s="519">
        <f t="shared" si="22"/>
        <v>37544</v>
      </c>
      <c r="J28" s="519">
        <f t="shared" si="22"/>
        <v>86590</v>
      </c>
      <c r="K28" s="519">
        <f t="shared" si="22"/>
        <v>124930</v>
      </c>
      <c r="L28" s="519">
        <f t="shared" si="22"/>
        <v>111928</v>
      </c>
      <c r="M28" s="519">
        <f t="shared" si="22"/>
        <v>77456</v>
      </c>
      <c r="N28" s="298">
        <f t="shared" ref="N28" si="23">O28+P28</f>
        <v>1347660</v>
      </c>
      <c r="O28" s="299">
        <f t="shared" ref="O28" si="24">SUM(B28:G28)</f>
        <v>825826</v>
      </c>
      <c r="P28" s="299">
        <f t="shared" si="3"/>
        <v>521834</v>
      </c>
      <c r="Q28" s="526"/>
      <c r="R28" s="527"/>
      <c r="S28" s="527"/>
      <c r="T28" s="527"/>
      <c r="U28" s="527"/>
      <c r="V28" s="528"/>
    </row>
  </sheetData>
  <mergeCells count="2">
    <mergeCell ref="Q17:V28"/>
    <mergeCell ref="Y24:Y25"/>
  </mergeCells>
  <phoneticPr fontId="2"/>
  <pageMargins left="0.59055118110236227" right="0.59055118110236227" top="0.59055118110236227" bottom="0.59055118110236227" header="0.19685039370078741" footer="0.19685039370078741"/>
  <pageSetup paperSize="9" scale="59" orientation="landscape" r:id="rId1"/>
  <rowBreaks count="1" manualBreakCount="1">
    <brk id="23" max="21" man="1"/>
  </rowBreaks>
  <colBreaks count="1" manualBreakCount="1">
    <brk id="13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43"/>
  <sheetViews>
    <sheetView view="pageBreakPreview" zoomScale="70" zoomScaleNormal="70" zoomScaleSheetLayoutView="70" workbookViewId="0"/>
  </sheetViews>
  <sheetFormatPr defaultColWidth="9" defaultRowHeight="14.25" x14ac:dyDescent="0.15"/>
  <cols>
    <col min="1" max="1" width="14.125" style="198" customWidth="1"/>
    <col min="2" max="8" width="7.5" style="198" customWidth="1"/>
    <col min="9" max="9" width="8.875" style="198" customWidth="1"/>
    <col min="10" max="10" width="8.75" style="198" customWidth="1"/>
    <col min="11" max="12" width="7.5" style="198" customWidth="1"/>
    <col min="13" max="13" width="9.5" style="198" customWidth="1"/>
    <col min="14" max="14" width="9.125" style="198" customWidth="1"/>
    <col min="15" max="15" width="9.25" style="198" customWidth="1"/>
    <col min="16" max="16" width="8.625" style="198" customWidth="1"/>
    <col min="17" max="20" width="7.5" style="198" customWidth="1"/>
    <col min="21" max="21" width="9.5" style="198" customWidth="1"/>
    <col min="22" max="23" width="8.625" style="198" customWidth="1"/>
    <col min="24" max="24" width="10" style="198" customWidth="1"/>
    <col min="25" max="25" width="9.5" style="198" customWidth="1"/>
    <col min="26" max="26" width="9.125" style="198" customWidth="1"/>
    <col min="27" max="27" width="8.75" style="198" customWidth="1"/>
    <col min="28" max="28" width="9.25" style="198" customWidth="1"/>
    <col min="29" max="29" width="7.5" style="198" customWidth="1"/>
    <col min="30" max="30" width="8.875" style="198" customWidth="1"/>
    <col min="31" max="31" width="8.5" style="198" customWidth="1"/>
    <col min="32" max="32" width="8.5" style="197" customWidth="1"/>
    <col min="33" max="33" width="9" style="197"/>
    <col min="34" max="16384" width="9" style="198"/>
  </cols>
  <sheetData>
    <row r="1" spans="1:33" ht="40.9" customHeight="1" x14ac:dyDescent="0.15">
      <c r="A1" s="341" t="s">
        <v>335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2"/>
    </row>
    <row r="3" spans="1:33" ht="18" customHeight="1" x14ac:dyDescent="0.15">
      <c r="A3" s="534" t="s">
        <v>316</v>
      </c>
      <c r="B3" s="537" t="s">
        <v>306</v>
      </c>
      <c r="C3" s="538"/>
      <c r="D3" s="538"/>
      <c r="E3" s="538"/>
      <c r="F3" s="538"/>
      <c r="G3" s="538"/>
      <c r="H3" s="538"/>
      <c r="I3" s="538"/>
      <c r="J3" s="538"/>
      <c r="K3" s="538"/>
      <c r="L3" s="539"/>
      <c r="M3" s="545" t="s">
        <v>41</v>
      </c>
      <c r="N3" s="546"/>
      <c r="O3" s="546"/>
      <c r="P3" s="546"/>
      <c r="Q3" s="546"/>
      <c r="R3" s="546"/>
      <c r="S3" s="546"/>
      <c r="T3" s="546"/>
      <c r="U3" s="547"/>
      <c r="V3" s="537" t="s">
        <v>42</v>
      </c>
      <c r="W3" s="538"/>
      <c r="X3" s="539"/>
      <c r="Y3" s="540" t="s">
        <v>274</v>
      </c>
      <c r="Z3" s="540" t="s">
        <v>275</v>
      </c>
      <c r="AA3" s="542" t="s">
        <v>278</v>
      </c>
      <c r="AB3" s="543"/>
      <c r="AC3" s="536" t="s">
        <v>43</v>
      </c>
      <c r="AD3" s="536" t="s">
        <v>301</v>
      </c>
      <c r="AE3" s="530" t="s">
        <v>44</v>
      </c>
      <c r="AF3" s="532" t="s">
        <v>45</v>
      </c>
    </row>
    <row r="4" spans="1:33" s="202" customFormat="1" ht="18" customHeight="1" x14ac:dyDescent="0.15">
      <c r="A4" s="535"/>
      <c r="B4" s="399" t="s">
        <v>46</v>
      </c>
      <c r="C4" s="400" t="s">
        <v>47</v>
      </c>
      <c r="D4" s="400" t="s">
        <v>48</v>
      </c>
      <c r="E4" s="400" t="s">
        <v>49</v>
      </c>
      <c r="F4" s="400" t="s">
        <v>50</v>
      </c>
      <c r="G4" s="400" t="s">
        <v>51</v>
      </c>
      <c r="H4" s="400" t="s">
        <v>52</v>
      </c>
      <c r="I4" s="400" t="s">
        <v>53</v>
      </c>
      <c r="J4" s="400" t="s">
        <v>54</v>
      </c>
      <c r="K4" s="400" t="s">
        <v>55</v>
      </c>
      <c r="L4" s="401" t="s">
        <v>56</v>
      </c>
      <c r="M4" s="397" t="s">
        <v>299</v>
      </c>
      <c r="N4" s="402" t="s">
        <v>57</v>
      </c>
      <c r="O4" s="398" t="s">
        <v>58</v>
      </c>
      <c r="P4" s="398" t="s">
        <v>59</v>
      </c>
      <c r="Q4" s="398" t="s">
        <v>268</v>
      </c>
      <c r="R4" s="398" t="s">
        <v>269</v>
      </c>
      <c r="S4" s="403" t="s">
        <v>270</v>
      </c>
      <c r="T4" s="398" t="s">
        <v>271</v>
      </c>
      <c r="U4" s="404" t="s">
        <v>272</v>
      </c>
      <c r="V4" s="199" t="s">
        <v>60</v>
      </c>
      <c r="W4" s="398" t="s">
        <v>61</v>
      </c>
      <c r="X4" s="200" t="s">
        <v>273</v>
      </c>
      <c r="Y4" s="541"/>
      <c r="Z4" s="541"/>
      <c r="AA4" s="343" t="s">
        <v>276</v>
      </c>
      <c r="AB4" s="405" t="s">
        <v>277</v>
      </c>
      <c r="AC4" s="531"/>
      <c r="AD4" s="544"/>
      <c r="AE4" s="531"/>
      <c r="AF4" s="533"/>
      <c r="AG4" s="201"/>
    </row>
    <row r="5" spans="1:33" ht="18" customHeight="1" x14ac:dyDescent="0.15">
      <c r="A5" s="303" t="s">
        <v>62</v>
      </c>
      <c r="B5" s="311">
        <v>597</v>
      </c>
      <c r="C5" s="312">
        <v>357</v>
      </c>
      <c r="D5" s="312">
        <v>1038</v>
      </c>
      <c r="E5" s="312">
        <v>479</v>
      </c>
      <c r="F5" s="312">
        <v>389</v>
      </c>
      <c r="G5" s="312">
        <v>157</v>
      </c>
      <c r="H5" s="312">
        <v>912</v>
      </c>
      <c r="I5" s="312">
        <v>16</v>
      </c>
      <c r="J5" s="312">
        <v>276</v>
      </c>
      <c r="K5" s="312">
        <v>52</v>
      </c>
      <c r="L5" s="313">
        <v>12</v>
      </c>
      <c r="M5" s="311">
        <v>0</v>
      </c>
      <c r="N5" s="315">
        <v>62</v>
      </c>
      <c r="O5" s="312">
        <v>28</v>
      </c>
      <c r="P5" s="312">
        <v>13</v>
      </c>
      <c r="Q5" s="312">
        <v>11</v>
      </c>
      <c r="R5" s="312">
        <v>0</v>
      </c>
      <c r="S5" s="312">
        <v>2</v>
      </c>
      <c r="T5" s="312">
        <v>17</v>
      </c>
      <c r="U5" s="313">
        <v>0</v>
      </c>
      <c r="V5" s="315">
        <v>79</v>
      </c>
      <c r="W5" s="312">
        <v>14</v>
      </c>
      <c r="X5" s="316">
        <v>0</v>
      </c>
      <c r="Y5" s="317">
        <v>4</v>
      </c>
      <c r="Z5" s="314">
        <v>2</v>
      </c>
      <c r="AA5" s="318">
        <v>83</v>
      </c>
      <c r="AB5" s="313">
        <v>9</v>
      </c>
      <c r="AC5" s="319">
        <v>241</v>
      </c>
      <c r="AD5" s="396">
        <f>SUM(B5:AC5)</f>
        <v>4850</v>
      </c>
      <c r="AE5" s="320">
        <v>4279</v>
      </c>
      <c r="AF5" s="310">
        <f>AD5/AE5</f>
        <v>1.1334423930824959</v>
      </c>
    </row>
    <row r="6" spans="1:33" ht="18" customHeight="1" x14ac:dyDescent="0.15">
      <c r="A6" s="304" t="s">
        <v>63</v>
      </c>
      <c r="B6" s="321">
        <v>967</v>
      </c>
      <c r="C6" s="322">
        <v>479</v>
      </c>
      <c r="D6" s="322">
        <v>1930</v>
      </c>
      <c r="E6" s="322">
        <v>998</v>
      </c>
      <c r="F6" s="322">
        <v>734</v>
      </c>
      <c r="G6" s="322">
        <v>242</v>
      </c>
      <c r="H6" s="322">
        <v>1408</v>
      </c>
      <c r="I6" s="322">
        <v>24</v>
      </c>
      <c r="J6" s="322">
        <v>449</v>
      </c>
      <c r="K6" s="322">
        <v>84</v>
      </c>
      <c r="L6" s="323">
        <v>32</v>
      </c>
      <c r="M6" s="321">
        <v>0</v>
      </c>
      <c r="N6" s="325">
        <v>167</v>
      </c>
      <c r="O6" s="322">
        <v>53</v>
      </c>
      <c r="P6" s="322">
        <v>42</v>
      </c>
      <c r="Q6" s="322">
        <v>25</v>
      </c>
      <c r="R6" s="322">
        <v>0</v>
      </c>
      <c r="S6" s="322">
        <v>2</v>
      </c>
      <c r="T6" s="322">
        <v>23</v>
      </c>
      <c r="U6" s="323">
        <v>0</v>
      </c>
      <c r="V6" s="325">
        <v>158</v>
      </c>
      <c r="W6" s="322">
        <v>26</v>
      </c>
      <c r="X6" s="326">
        <v>0</v>
      </c>
      <c r="Y6" s="308">
        <v>8</v>
      </c>
      <c r="Z6" s="324">
        <v>6</v>
      </c>
      <c r="AA6" s="327">
        <v>188</v>
      </c>
      <c r="AB6" s="323">
        <v>18</v>
      </c>
      <c r="AC6" s="328">
        <v>367</v>
      </c>
      <c r="AD6" s="396">
        <f t="shared" ref="AD6:AD28" si="0">SUM(B6:AC6)</f>
        <v>8430</v>
      </c>
      <c r="AE6" s="329">
        <v>6112</v>
      </c>
      <c r="AF6" s="310">
        <f t="shared" ref="AF6:AF28" si="1">AD6/AE6</f>
        <v>1.3792539267015707</v>
      </c>
    </row>
    <row r="7" spans="1:33" ht="18" customHeight="1" x14ac:dyDescent="0.15">
      <c r="A7" s="304" t="s">
        <v>64</v>
      </c>
      <c r="B7" s="321">
        <v>732</v>
      </c>
      <c r="C7" s="322">
        <v>668</v>
      </c>
      <c r="D7" s="322">
        <v>1364</v>
      </c>
      <c r="E7" s="322">
        <v>791</v>
      </c>
      <c r="F7" s="322">
        <v>1277</v>
      </c>
      <c r="G7" s="322">
        <v>272</v>
      </c>
      <c r="H7" s="322">
        <v>407</v>
      </c>
      <c r="I7" s="322">
        <v>16</v>
      </c>
      <c r="J7" s="322">
        <v>98</v>
      </c>
      <c r="K7" s="322">
        <v>90</v>
      </c>
      <c r="L7" s="323">
        <v>6</v>
      </c>
      <c r="M7" s="321">
        <v>0</v>
      </c>
      <c r="N7" s="325">
        <v>76</v>
      </c>
      <c r="O7" s="322">
        <v>38</v>
      </c>
      <c r="P7" s="322">
        <v>56</v>
      </c>
      <c r="Q7" s="322">
        <v>9</v>
      </c>
      <c r="R7" s="322">
        <v>30</v>
      </c>
      <c r="S7" s="322">
        <v>10</v>
      </c>
      <c r="T7" s="322">
        <v>16</v>
      </c>
      <c r="U7" s="323">
        <v>0</v>
      </c>
      <c r="V7" s="325">
        <v>295</v>
      </c>
      <c r="W7" s="322">
        <v>82</v>
      </c>
      <c r="X7" s="326">
        <v>0</v>
      </c>
      <c r="Y7" s="308">
        <v>10</v>
      </c>
      <c r="Z7" s="324">
        <v>1</v>
      </c>
      <c r="AA7" s="327">
        <v>158</v>
      </c>
      <c r="AB7" s="323">
        <v>6</v>
      </c>
      <c r="AC7" s="328">
        <v>218</v>
      </c>
      <c r="AD7" s="396">
        <f t="shared" si="0"/>
        <v>6726</v>
      </c>
      <c r="AE7" s="329">
        <v>6717</v>
      </c>
      <c r="AF7" s="310">
        <f t="shared" si="1"/>
        <v>1.0013398838767307</v>
      </c>
    </row>
    <row r="8" spans="1:33" ht="18" customHeight="1" x14ac:dyDescent="0.15">
      <c r="A8" s="304" t="s">
        <v>65</v>
      </c>
      <c r="B8" s="321">
        <v>981</v>
      </c>
      <c r="C8" s="322">
        <v>820</v>
      </c>
      <c r="D8" s="322">
        <v>1800</v>
      </c>
      <c r="E8" s="322">
        <v>1242</v>
      </c>
      <c r="F8" s="322">
        <v>2134</v>
      </c>
      <c r="G8" s="322">
        <v>443</v>
      </c>
      <c r="H8" s="322">
        <v>565</v>
      </c>
      <c r="I8" s="322">
        <v>30</v>
      </c>
      <c r="J8" s="322">
        <v>154</v>
      </c>
      <c r="K8" s="322">
        <v>118</v>
      </c>
      <c r="L8" s="323">
        <v>9</v>
      </c>
      <c r="M8" s="321">
        <v>0</v>
      </c>
      <c r="N8" s="325">
        <v>155</v>
      </c>
      <c r="O8" s="322">
        <v>68</v>
      </c>
      <c r="P8" s="322">
        <v>95</v>
      </c>
      <c r="Q8" s="322">
        <v>11</v>
      </c>
      <c r="R8" s="322">
        <v>49</v>
      </c>
      <c r="S8" s="322">
        <v>13</v>
      </c>
      <c r="T8" s="322">
        <v>28</v>
      </c>
      <c r="U8" s="323">
        <v>0</v>
      </c>
      <c r="V8" s="325">
        <v>429</v>
      </c>
      <c r="W8" s="322">
        <v>134</v>
      </c>
      <c r="X8" s="326">
        <v>0</v>
      </c>
      <c r="Y8" s="308">
        <v>14</v>
      </c>
      <c r="Z8" s="324">
        <v>2</v>
      </c>
      <c r="AA8" s="327">
        <v>249</v>
      </c>
      <c r="AB8" s="323">
        <v>10</v>
      </c>
      <c r="AC8" s="328">
        <v>382</v>
      </c>
      <c r="AD8" s="396">
        <f t="shared" si="0"/>
        <v>9935</v>
      </c>
      <c r="AE8" s="329">
        <v>9291</v>
      </c>
      <c r="AF8" s="310">
        <f t="shared" si="1"/>
        <v>1.0693143902701538</v>
      </c>
    </row>
    <row r="9" spans="1:33" ht="18" customHeight="1" x14ac:dyDescent="0.15">
      <c r="A9" s="304" t="s">
        <v>66</v>
      </c>
      <c r="B9" s="321">
        <v>1028</v>
      </c>
      <c r="C9" s="322">
        <v>1160</v>
      </c>
      <c r="D9" s="322">
        <v>2529</v>
      </c>
      <c r="E9" s="322">
        <v>1054</v>
      </c>
      <c r="F9" s="322">
        <v>2584</v>
      </c>
      <c r="G9" s="322">
        <v>360</v>
      </c>
      <c r="H9" s="322">
        <v>523</v>
      </c>
      <c r="I9" s="322">
        <v>29</v>
      </c>
      <c r="J9" s="322">
        <v>62</v>
      </c>
      <c r="K9" s="322">
        <v>51</v>
      </c>
      <c r="L9" s="323">
        <v>16</v>
      </c>
      <c r="M9" s="321">
        <v>2</v>
      </c>
      <c r="N9" s="325">
        <v>177</v>
      </c>
      <c r="O9" s="322">
        <v>92</v>
      </c>
      <c r="P9" s="322">
        <v>82</v>
      </c>
      <c r="Q9" s="322">
        <v>15</v>
      </c>
      <c r="R9" s="322">
        <v>11</v>
      </c>
      <c r="S9" s="322">
        <v>15</v>
      </c>
      <c r="T9" s="322">
        <v>9</v>
      </c>
      <c r="U9" s="323">
        <v>12</v>
      </c>
      <c r="V9" s="325">
        <v>714</v>
      </c>
      <c r="W9" s="322">
        <v>110</v>
      </c>
      <c r="X9" s="326">
        <v>0</v>
      </c>
      <c r="Y9" s="308">
        <v>40</v>
      </c>
      <c r="Z9" s="324">
        <v>8</v>
      </c>
      <c r="AA9" s="327">
        <v>234</v>
      </c>
      <c r="AB9" s="323">
        <v>10</v>
      </c>
      <c r="AC9" s="328">
        <v>685</v>
      </c>
      <c r="AD9" s="396">
        <f t="shared" si="0"/>
        <v>11612</v>
      </c>
      <c r="AE9" s="329">
        <v>10460</v>
      </c>
      <c r="AF9" s="310">
        <f t="shared" si="1"/>
        <v>1.1101338432122372</v>
      </c>
    </row>
    <row r="10" spans="1:33" ht="18" customHeight="1" x14ac:dyDescent="0.15">
      <c r="A10" s="304" t="s">
        <v>67</v>
      </c>
      <c r="B10" s="321">
        <v>1532</v>
      </c>
      <c r="C10" s="322">
        <v>1688</v>
      </c>
      <c r="D10" s="322">
        <v>4089</v>
      </c>
      <c r="E10" s="322">
        <v>1870</v>
      </c>
      <c r="F10" s="322">
        <v>5194</v>
      </c>
      <c r="G10" s="322">
        <v>621</v>
      </c>
      <c r="H10" s="322">
        <v>837</v>
      </c>
      <c r="I10" s="322">
        <v>46</v>
      </c>
      <c r="J10" s="322">
        <v>133</v>
      </c>
      <c r="K10" s="322">
        <v>93</v>
      </c>
      <c r="L10" s="323">
        <v>18</v>
      </c>
      <c r="M10" s="321">
        <v>2</v>
      </c>
      <c r="N10" s="325">
        <v>395</v>
      </c>
      <c r="O10" s="322">
        <v>138</v>
      </c>
      <c r="P10" s="322">
        <v>171</v>
      </c>
      <c r="Q10" s="322">
        <v>34</v>
      </c>
      <c r="R10" s="322">
        <v>20</v>
      </c>
      <c r="S10" s="322">
        <v>28</v>
      </c>
      <c r="T10" s="322">
        <v>14</v>
      </c>
      <c r="U10" s="323">
        <v>21</v>
      </c>
      <c r="V10" s="325">
        <v>1225</v>
      </c>
      <c r="W10" s="322">
        <v>203</v>
      </c>
      <c r="X10" s="326">
        <v>0</v>
      </c>
      <c r="Y10" s="308">
        <v>73</v>
      </c>
      <c r="Z10" s="324">
        <v>16</v>
      </c>
      <c r="AA10" s="327">
        <v>410</v>
      </c>
      <c r="AB10" s="323">
        <v>18</v>
      </c>
      <c r="AC10" s="328">
        <v>1133</v>
      </c>
      <c r="AD10" s="396">
        <f t="shared" si="0"/>
        <v>20022</v>
      </c>
      <c r="AE10" s="329">
        <v>15713</v>
      </c>
      <c r="AF10" s="310">
        <f t="shared" si="1"/>
        <v>1.2742315280341119</v>
      </c>
    </row>
    <row r="11" spans="1:33" ht="18" customHeight="1" x14ac:dyDescent="0.15">
      <c r="A11" s="304" t="s">
        <v>68</v>
      </c>
      <c r="B11" s="321">
        <v>1678</v>
      </c>
      <c r="C11" s="322">
        <v>1743</v>
      </c>
      <c r="D11" s="322">
        <v>4472</v>
      </c>
      <c r="E11" s="322">
        <v>2170</v>
      </c>
      <c r="F11" s="322">
        <v>1553</v>
      </c>
      <c r="G11" s="322">
        <v>388</v>
      </c>
      <c r="H11" s="322">
        <v>1035</v>
      </c>
      <c r="I11" s="322">
        <v>29</v>
      </c>
      <c r="J11" s="322">
        <v>101</v>
      </c>
      <c r="K11" s="322">
        <v>267</v>
      </c>
      <c r="L11" s="323">
        <v>32</v>
      </c>
      <c r="M11" s="321">
        <v>15</v>
      </c>
      <c r="N11" s="325">
        <v>198</v>
      </c>
      <c r="O11" s="322">
        <v>122</v>
      </c>
      <c r="P11" s="322">
        <v>111</v>
      </c>
      <c r="Q11" s="322">
        <v>40</v>
      </c>
      <c r="R11" s="322">
        <v>61</v>
      </c>
      <c r="S11" s="322">
        <v>27</v>
      </c>
      <c r="T11" s="322">
        <v>42</v>
      </c>
      <c r="U11" s="323">
        <v>17</v>
      </c>
      <c r="V11" s="325">
        <v>1153</v>
      </c>
      <c r="W11" s="322">
        <v>109</v>
      </c>
      <c r="X11" s="326">
        <v>9</v>
      </c>
      <c r="Y11" s="308">
        <v>48</v>
      </c>
      <c r="Z11" s="324">
        <v>31</v>
      </c>
      <c r="AA11" s="327">
        <v>329</v>
      </c>
      <c r="AB11" s="323">
        <v>22</v>
      </c>
      <c r="AC11" s="328">
        <v>1373</v>
      </c>
      <c r="AD11" s="396">
        <f t="shared" si="0"/>
        <v>17175</v>
      </c>
      <c r="AE11" s="329">
        <v>17977</v>
      </c>
      <c r="AF11" s="310">
        <f t="shared" si="1"/>
        <v>0.95538743950603544</v>
      </c>
    </row>
    <row r="12" spans="1:33" ht="18" customHeight="1" x14ac:dyDescent="0.15">
      <c r="A12" s="304" t="s">
        <v>69</v>
      </c>
      <c r="B12" s="321">
        <v>3058</v>
      </c>
      <c r="C12" s="322">
        <v>2664</v>
      </c>
      <c r="D12" s="322">
        <v>7881</v>
      </c>
      <c r="E12" s="322">
        <v>4001</v>
      </c>
      <c r="F12" s="322">
        <v>2989</v>
      </c>
      <c r="G12" s="322">
        <v>725</v>
      </c>
      <c r="H12" s="322">
        <v>1602</v>
      </c>
      <c r="I12" s="322">
        <v>49</v>
      </c>
      <c r="J12" s="322">
        <v>191</v>
      </c>
      <c r="K12" s="322">
        <v>389</v>
      </c>
      <c r="L12" s="323">
        <v>59</v>
      </c>
      <c r="M12" s="321">
        <v>41</v>
      </c>
      <c r="N12" s="325">
        <v>374</v>
      </c>
      <c r="O12" s="322">
        <v>213</v>
      </c>
      <c r="P12" s="322">
        <v>294</v>
      </c>
      <c r="Q12" s="322">
        <v>70</v>
      </c>
      <c r="R12" s="322">
        <v>111</v>
      </c>
      <c r="S12" s="322">
        <v>50</v>
      </c>
      <c r="T12" s="322">
        <v>88</v>
      </c>
      <c r="U12" s="323">
        <v>39</v>
      </c>
      <c r="V12" s="325">
        <v>2468</v>
      </c>
      <c r="W12" s="322">
        <v>197</v>
      </c>
      <c r="X12" s="326">
        <v>24</v>
      </c>
      <c r="Y12" s="308">
        <v>81</v>
      </c>
      <c r="Z12" s="324">
        <v>39</v>
      </c>
      <c r="AA12" s="327">
        <v>659</v>
      </c>
      <c r="AB12" s="323">
        <v>45</v>
      </c>
      <c r="AC12" s="328">
        <v>2699</v>
      </c>
      <c r="AD12" s="396">
        <f t="shared" si="0"/>
        <v>31100</v>
      </c>
      <c r="AE12" s="329">
        <v>28325</v>
      </c>
      <c r="AF12" s="310">
        <f t="shared" si="1"/>
        <v>1.0979699911738747</v>
      </c>
    </row>
    <row r="13" spans="1:33" ht="18" customHeight="1" x14ac:dyDescent="0.15">
      <c r="A13" s="304" t="s">
        <v>70</v>
      </c>
      <c r="B13" s="321">
        <v>2010</v>
      </c>
      <c r="C13" s="322">
        <v>1892</v>
      </c>
      <c r="D13" s="322">
        <v>3811</v>
      </c>
      <c r="E13" s="322">
        <v>2029</v>
      </c>
      <c r="F13" s="322">
        <v>903</v>
      </c>
      <c r="G13" s="322">
        <v>306</v>
      </c>
      <c r="H13" s="322">
        <v>456</v>
      </c>
      <c r="I13" s="322">
        <v>24</v>
      </c>
      <c r="J13" s="322">
        <v>44</v>
      </c>
      <c r="K13" s="322">
        <v>100</v>
      </c>
      <c r="L13" s="323">
        <v>13</v>
      </c>
      <c r="M13" s="321">
        <v>26</v>
      </c>
      <c r="N13" s="325">
        <v>222</v>
      </c>
      <c r="O13" s="322">
        <v>157</v>
      </c>
      <c r="P13" s="322">
        <v>128</v>
      </c>
      <c r="Q13" s="322">
        <v>112</v>
      </c>
      <c r="R13" s="322">
        <v>36</v>
      </c>
      <c r="S13" s="322">
        <v>19</v>
      </c>
      <c r="T13" s="322">
        <v>38</v>
      </c>
      <c r="U13" s="323">
        <v>6</v>
      </c>
      <c r="V13" s="325">
        <v>514</v>
      </c>
      <c r="W13" s="322">
        <v>94</v>
      </c>
      <c r="X13" s="326">
        <v>6</v>
      </c>
      <c r="Y13" s="308">
        <v>30</v>
      </c>
      <c r="Z13" s="324">
        <v>2</v>
      </c>
      <c r="AA13" s="327">
        <v>209</v>
      </c>
      <c r="AB13" s="323">
        <v>38</v>
      </c>
      <c r="AC13" s="328">
        <v>1011</v>
      </c>
      <c r="AD13" s="396">
        <f t="shared" si="0"/>
        <v>14236</v>
      </c>
      <c r="AE13" s="329">
        <v>11577</v>
      </c>
      <c r="AF13" s="310">
        <f t="shared" si="1"/>
        <v>1.2296795370130431</v>
      </c>
    </row>
    <row r="14" spans="1:33" ht="18" customHeight="1" x14ac:dyDescent="0.15">
      <c r="A14" s="304" t="s">
        <v>71</v>
      </c>
      <c r="B14" s="321">
        <v>3348</v>
      </c>
      <c r="C14" s="322">
        <v>3002</v>
      </c>
      <c r="D14" s="322">
        <v>6222</v>
      </c>
      <c r="E14" s="322">
        <v>3546</v>
      </c>
      <c r="F14" s="322">
        <v>1577</v>
      </c>
      <c r="G14" s="322">
        <v>496</v>
      </c>
      <c r="H14" s="322">
        <v>686</v>
      </c>
      <c r="I14" s="322">
        <v>57</v>
      </c>
      <c r="J14" s="322">
        <v>66</v>
      </c>
      <c r="K14" s="322">
        <v>168</v>
      </c>
      <c r="L14" s="323">
        <v>21</v>
      </c>
      <c r="M14" s="321">
        <v>48</v>
      </c>
      <c r="N14" s="325">
        <v>408</v>
      </c>
      <c r="O14" s="322">
        <v>266</v>
      </c>
      <c r="P14" s="322">
        <v>267</v>
      </c>
      <c r="Q14" s="322">
        <v>186</v>
      </c>
      <c r="R14" s="322">
        <v>61</v>
      </c>
      <c r="S14" s="322">
        <v>44</v>
      </c>
      <c r="T14" s="322">
        <v>71</v>
      </c>
      <c r="U14" s="323">
        <v>9</v>
      </c>
      <c r="V14" s="325">
        <v>873</v>
      </c>
      <c r="W14" s="322">
        <v>157</v>
      </c>
      <c r="X14" s="326">
        <v>18</v>
      </c>
      <c r="Y14" s="308">
        <v>40</v>
      </c>
      <c r="Z14" s="324">
        <v>10</v>
      </c>
      <c r="AA14" s="327">
        <v>363</v>
      </c>
      <c r="AB14" s="323">
        <v>63</v>
      </c>
      <c r="AC14" s="328">
        <v>1594</v>
      </c>
      <c r="AD14" s="396">
        <f t="shared" si="0"/>
        <v>23667</v>
      </c>
      <c r="AE14" s="329">
        <v>17553</v>
      </c>
      <c r="AF14" s="310">
        <f t="shared" si="1"/>
        <v>1.3483165270893864</v>
      </c>
    </row>
    <row r="15" spans="1:33" ht="18" customHeight="1" x14ac:dyDescent="0.15">
      <c r="A15" s="304" t="s">
        <v>72</v>
      </c>
      <c r="B15" s="321">
        <v>624</v>
      </c>
      <c r="C15" s="322">
        <v>862</v>
      </c>
      <c r="D15" s="322">
        <v>1709</v>
      </c>
      <c r="E15" s="322">
        <v>835</v>
      </c>
      <c r="F15" s="322">
        <v>656</v>
      </c>
      <c r="G15" s="322">
        <v>247</v>
      </c>
      <c r="H15" s="322">
        <v>331</v>
      </c>
      <c r="I15" s="322">
        <v>0</v>
      </c>
      <c r="J15" s="322">
        <v>40</v>
      </c>
      <c r="K15" s="322">
        <v>22</v>
      </c>
      <c r="L15" s="323">
        <v>6</v>
      </c>
      <c r="M15" s="321">
        <v>0</v>
      </c>
      <c r="N15" s="325">
        <v>140</v>
      </c>
      <c r="O15" s="322">
        <v>73</v>
      </c>
      <c r="P15" s="322">
        <v>79</v>
      </c>
      <c r="Q15" s="322">
        <v>20</v>
      </c>
      <c r="R15" s="322">
        <v>19</v>
      </c>
      <c r="S15" s="322">
        <v>14</v>
      </c>
      <c r="T15" s="322">
        <v>19</v>
      </c>
      <c r="U15" s="323">
        <v>6</v>
      </c>
      <c r="V15" s="325">
        <v>282</v>
      </c>
      <c r="W15" s="322">
        <v>69</v>
      </c>
      <c r="X15" s="326">
        <v>4</v>
      </c>
      <c r="Y15" s="308">
        <v>4</v>
      </c>
      <c r="Z15" s="324">
        <v>36</v>
      </c>
      <c r="AA15" s="327">
        <v>197</v>
      </c>
      <c r="AB15" s="323">
        <v>19</v>
      </c>
      <c r="AC15" s="328">
        <v>687</v>
      </c>
      <c r="AD15" s="396">
        <f t="shared" si="0"/>
        <v>7000</v>
      </c>
      <c r="AE15" s="329">
        <v>6169</v>
      </c>
      <c r="AF15" s="310">
        <f t="shared" si="1"/>
        <v>1.1347057869995136</v>
      </c>
    </row>
    <row r="16" spans="1:33" ht="18" customHeight="1" x14ac:dyDescent="0.15">
      <c r="A16" s="304" t="s">
        <v>73</v>
      </c>
      <c r="B16" s="321">
        <v>895</v>
      </c>
      <c r="C16" s="322">
        <v>1155</v>
      </c>
      <c r="D16" s="322">
        <v>2399</v>
      </c>
      <c r="E16" s="322">
        <v>1391</v>
      </c>
      <c r="F16" s="322">
        <v>1240</v>
      </c>
      <c r="G16" s="322">
        <v>404</v>
      </c>
      <c r="H16" s="322">
        <v>418</v>
      </c>
      <c r="I16" s="322">
        <v>0</v>
      </c>
      <c r="J16" s="322">
        <v>60</v>
      </c>
      <c r="K16" s="322">
        <v>32</v>
      </c>
      <c r="L16" s="323">
        <v>11</v>
      </c>
      <c r="M16" s="321">
        <v>0</v>
      </c>
      <c r="N16" s="325">
        <v>255</v>
      </c>
      <c r="O16" s="322">
        <v>104</v>
      </c>
      <c r="P16" s="322">
        <v>143</v>
      </c>
      <c r="Q16" s="322">
        <v>28</v>
      </c>
      <c r="R16" s="322">
        <v>26</v>
      </c>
      <c r="S16" s="322">
        <v>23</v>
      </c>
      <c r="T16" s="322">
        <v>30</v>
      </c>
      <c r="U16" s="323">
        <v>12</v>
      </c>
      <c r="V16" s="325">
        <v>462</v>
      </c>
      <c r="W16" s="322">
        <v>130</v>
      </c>
      <c r="X16" s="326">
        <v>4</v>
      </c>
      <c r="Y16" s="308">
        <v>6</v>
      </c>
      <c r="Z16" s="324">
        <v>44</v>
      </c>
      <c r="AA16" s="327">
        <v>349</v>
      </c>
      <c r="AB16" s="323">
        <v>21</v>
      </c>
      <c r="AC16" s="328">
        <v>940</v>
      </c>
      <c r="AD16" s="396">
        <f t="shared" si="0"/>
        <v>10582</v>
      </c>
      <c r="AE16" s="329">
        <v>8625</v>
      </c>
      <c r="AF16" s="310">
        <f t="shared" si="1"/>
        <v>1.2268985507246377</v>
      </c>
    </row>
    <row r="17" spans="1:32" ht="18" customHeight="1" x14ac:dyDescent="0.15">
      <c r="A17" s="304" t="s">
        <v>35</v>
      </c>
      <c r="B17" s="321">
        <v>579</v>
      </c>
      <c r="C17" s="322">
        <v>772</v>
      </c>
      <c r="D17" s="322">
        <v>2127</v>
      </c>
      <c r="E17" s="322">
        <v>907</v>
      </c>
      <c r="F17" s="322">
        <v>1295</v>
      </c>
      <c r="G17" s="322">
        <v>505</v>
      </c>
      <c r="H17" s="322">
        <v>842</v>
      </c>
      <c r="I17" s="322">
        <v>29</v>
      </c>
      <c r="J17" s="322">
        <v>113</v>
      </c>
      <c r="K17" s="322">
        <v>75</v>
      </c>
      <c r="L17" s="323">
        <v>33</v>
      </c>
      <c r="M17" s="321">
        <v>0</v>
      </c>
      <c r="N17" s="325">
        <v>114</v>
      </c>
      <c r="O17" s="322">
        <v>90</v>
      </c>
      <c r="P17" s="322">
        <v>82</v>
      </c>
      <c r="Q17" s="322">
        <v>2</v>
      </c>
      <c r="R17" s="322">
        <v>36</v>
      </c>
      <c r="S17" s="322">
        <v>25</v>
      </c>
      <c r="T17" s="322">
        <v>9</v>
      </c>
      <c r="U17" s="323">
        <v>4</v>
      </c>
      <c r="V17" s="325">
        <v>344</v>
      </c>
      <c r="W17" s="322">
        <v>60</v>
      </c>
      <c r="X17" s="326">
        <v>1</v>
      </c>
      <c r="Y17" s="308">
        <v>22</v>
      </c>
      <c r="Z17" s="324">
        <v>11</v>
      </c>
      <c r="AA17" s="327">
        <v>198</v>
      </c>
      <c r="AB17" s="323">
        <v>18</v>
      </c>
      <c r="AC17" s="328">
        <v>805</v>
      </c>
      <c r="AD17" s="396">
        <f t="shared" si="0"/>
        <v>9098</v>
      </c>
      <c r="AE17" s="329">
        <v>6825</v>
      </c>
      <c r="AF17" s="310">
        <f t="shared" si="1"/>
        <v>1.3330402930402931</v>
      </c>
    </row>
    <row r="18" spans="1:32" ht="18" customHeight="1" x14ac:dyDescent="0.15">
      <c r="A18" s="304" t="s">
        <v>74</v>
      </c>
      <c r="B18" s="321">
        <v>785</v>
      </c>
      <c r="C18" s="322">
        <v>1100</v>
      </c>
      <c r="D18" s="322">
        <v>2870</v>
      </c>
      <c r="E18" s="322">
        <v>1327</v>
      </c>
      <c r="F18" s="322">
        <v>2115</v>
      </c>
      <c r="G18" s="322">
        <v>695</v>
      </c>
      <c r="H18" s="322">
        <v>1170</v>
      </c>
      <c r="I18" s="322">
        <v>43</v>
      </c>
      <c r="J18" s="322">
        <v>203</v>
      </c>
      <c r="K18" s="322">
        <v>119</v>
      </c>
      <c r="L18" s="323">
        <v>54</v>
      </c>
      <c r="M18" s="321">
        <v>0</v>
      </c>
      <c r="N18" s="325">
        <v>168</v>
      </c>
      <c r="O18" s="322">
        <v>152</v>
      </c>
      <c r="P18" s="322">
        <v>128</v>
      </c>
      <c r="Q18" s="322">
        <v>2</v>
      </c>
      <c r="R18" s="322">
        <v>43</v>
      </c>
      <c r="S18" s="322">
        <v>36</v>
      </c>
      <c r="T18" s="322">
        <v>14</v>
      </c>
      <c r="U18" s="323">
        <v>6</v>
      </c>
      <c r="V18" s="325">
        <v>502</v>
      </c>
      <c r="W18" s="322">
        <v>86</v>
      </c>
      <c r="X18" s="326">
        <v>2</v>
      </c>
      <c r="Y18" s="308">
        <v>27</v>
      </c>
      <c r="Z18" s="324">
        <v>15</v>
      </c>
      <c r="AA18" s="327">
        <v>302</v>
      </c>
      <c r="AB18" s="323">
        <v>25</v>
      </c>
      <c r="AC18" s="328">
        <v>971</v>
      </c>
      <c r="AD18" s="396">
        <f t="shared" si="0"/>
        <v>12960</v>
      </c>
      <c r="AE18" s="329">
        <v>10361</v>
      </c>
      <c r="AF18" s="310">
        <f t="shared" si="1"/>
        <v>1.2508445130778882</v>
      </c>
    </row>
    <row r="19" spans="1:32" ht="18" customHeight="1" x14ac:dyDescent="0.15">
      <c r="A19" s="304" t="s">
        <v>36</v>
      </c>
      <c r="B19" s="321">
        <v>329</v>
      </c>
      <c r="C19" s="322">
        <v>336</v>
      </c>
      <c r="D19" s="322">
        <v>586</v>
      </c>
      <c r="E19" s="322">
        <v>360</v>
      </c>
      <c r="F19" s="322">
        <v>455</v>
      </c>
      <c r="G19" s="322">
        <v>248</v>
      </c>
      <c r="H19" s="322">
        <v>506</v>
      </c>
      <c r="I19" s="322">
        <v>23</v>
      </c>
      <c r="J19" s="322">
        <v>68</v>
      </c>
      <c r="K19" s="322">
        <v>23</v>
      </c>
      <c r="L19" s="323">
        <v>8</v>
      </c>
      <c r="M19" s="321">
        <v>0</v>
      </c>
      <c r="N19" s="325">
        <v>38</v>
      </c>
      <c r="O19" s="322">
        <v>10</v>
      </c>
      <c r="P19" s="322">
        <v>13</v>
      </c>
      <c r="Q19" s="322">
        <v>2</v>
      </c>
      <c r="R19" s="322">
        <v>4</v>
      </c>
      <c r="S19" s="322">
        <v>3</v>
      </c>
      <c r="T19" s="322">
        <v>4</v>
      </c>
      <c r="U19" s="323">
        <v>0</v>
      </c>
      <c r="V19" s="325">
        <v>59</v>
      </c>
      <c r="W19" s="322">
        <v>20</v>
      </c>
      <c r="X19" s="326">
        <v>0</v>
      </c>
      <c r="Y19" s="308">
        <v>8</v>
      </c>
      <c r="Z19" s="324">
        <v>0</v>
      </c>
      <c r="AA19" s="327">
        <v>90</v>
      </c>
      <c r="AB19" s="323">
        <v>6</v>
      </c>
      <c r="AC19" s="328">
        <v>472</v>
      </c>
      <c r="AD19" s="396">
        <f t="shared" si="0"/>
        <v>3671</v>
      </c>
      <c r="AE19" s="329">
        <v>2844</v>
      </c>
      <c r="AF19" s="310">
        <f t="shared" si="1"/>
        <v>1.2907876230661042</v>
      </c>
    </row>
    <row r="20" spans="1:32" ht="18" customHeight="1" x14ac:dyDescent="0.15">
      <c r="A20" s="304" t="s">
        <v>75</v>
      </c>
      <c r="B20" s="321">
        <v>454</v>
      </c>
      <c r="C20" s="322">
        <v>477</v>
      </c>
      <c r="D20" s="322">
        <v>827</v>
      </c>
      <c r="E20" s="322">
        <v>543</v>
      </c>
      <c r="F20" s="322">
        <v>733</v>
      </c>
      <c r="G20" s="322">
        <v>394</v>
      </c>
      <c r="H20" s="322">
        <v>710</v>
      </c>
      <c r="I20" s="322">
        <v>42</v>
      </c>
      <c r="J20" s="322">
        <v>105</v>
      </c>
      <c r="K20" s="322">
        <v>38</v>
      </c>
      <c r="L20" s="323">
        <v>10</v>
      </c>
      <c r="M20" s="321">
        <v>0</v>
      </c>
      <c r="N20" s="325">
        <v>60</v>
      </c>
      <c r="O20" s="322">
        <v>19</v>
      </c>
      <c r="P20" s="322">
        <v>17</v>
      </c>
      <c r="Q20" s="322">
        <v>3</v>
      </c>
      <c r="R20" s="322">
        <v>6</v>
      </c>
      <c r="S20" s="322">
        <v>6</v>
      </c>
      <c r="T20" s="322">
        <v>5</v>
      </c>
      <c r="U20" s="323">
        <v>0</v>
      </c>
      <c r="V20" s="325">
        <v>96</v>
      </c>
      <c r="W20" s="322">
        <v>31</v>
      </c>
      <c r="X20" s="326">
        <v>0</v>
      </c>
      <c r="Y20" s="308">
        <v>10</v>
      </c>
      <c r="Z20" s="324">
        <v>0</v>
      </c>
      <c r="AA20" s="327">
        <v>191</v>
      </c>
      <c r="AB20" s="323">
        <v>8</v>
      </c>
      <c r="AC20" s="328">
        <v>557</v>
      </c>
      <c r="AD20" s="396">
        <f t="shared" si="0"/>
        <v>5342</v>
      </c>
      <c r="AE20" s="329">
        <v>4526</v>
      </c>
      <c r="AF20" s="310">
        <f t="shared" si="1"/>
        <v>1.1802916482545294</v>
      </c>
    </row>
    <row r="21" spans="1:32" ht="18" customHeight="1" x14ac:dyDescent="0.15">
      <c r="A21" s="304" t="s">
        <v>37</v>
      </c>
      <c r="B21" s="321">
        <v>2198</v>
      </c>
      <c r="C21" s="322">
        <v>639</v>
      </c>
      <c r="D21" s="322">
        <v>2584</v>
      </c>
      <c r="E21" s="322">
        <v>1712</v>
      </c>
      <c r="F21" s="322">
        <v>3948</v>
      </c>
      <c r="G21" s="322">
        <v>1713</v>
      </c>
      <c r="H21" s="322">
        <v>3217</v>
      </c>
      <c r="I21" s="322">
        <v>86</v>
      </c>
      <c r="J21" s="322">
        <v>994</v>
      </c>
      <c r="K21" s="322">
        <v>94</v>
      </c>
      <c r="L21" s="323">
        <v>76</v>
      </c>
      <c r="M21" s="321">
        <v>25</v>
      </c>
      <c r="N21" s="325">
        <v>297</v>
      </c>
      <c r="O21" s="322">
        <v>80</v>
      </c>
      <c r="P21" s="322">
        <v>86</v>
      </c>
      <c r="Q21" s="322">
        <v>27</v>
      </c>
      <c r="R21" s="322">
        <v>26</v>
      </c>
      <c r="S21" s="322">
        <v>29</v>
      </c>
      <c r="T21" s="322">
        <v>58</v>
      </c>
      <c r="U21" s="323">
        <v>35</v>
      </c>
      <c r="V21" s="325">
        <v>759</v>
      </c>
      <c r="W21" s="322">
        <v>154</v>
      </c>
      <c r="X21" s="326">
        <v>24</v>
      </c>
      <c r="Y21" s="308">
        <v>13</v>
      </c>
      <c r="Z21" s="324">
        <v>6</v>
      </c>
      <c r="AA21" s="327">
        <v>1300</v>
      </c>
      <c r="AB21" s="323">
        <v>59</v>
      </c>
      <c r="AC21" s="328">
        <v>1124</v>
      </c>
      <c r="AD21" s="396">
        <f t="shared" si="0"/>
        <v>21363</v>
      </c>
      <c r="AE21" s="329">
        <v>20650</v>
      </c>
      <c r="AF21" s="310">
        <f t="shared" si="1"/>
        <v>1.0345278450363196</v>
      </c>
    </row>
    <row r="22" spans="1:32" ht="18" customHeight="1" x14ac:dyDescent="0.15">
      <c r="A22" s="304" t="s">
        <v>76</v>
      </c>
      <c r="B22" s="321">
        <v>5109</v>
      </c>
      <c r="C22" s="322">
        <v>1239</v>
      </c>
      <c r="D22" s="322">
        <v>6362</v>
      </c>
      <c r="E22" s="322">
        <v>5121</v>
      </c>
      <c r="F22" s="322">
        <v>10365</v>
      </c>
      <c r="G22" s="322">
        <v>4137</v>
      </c>
      <c r="H22" s="322">
        <v>6209</v>
      </c>
      <c r="I22" s="322">
        <v>190</v>
      </c>
      <c r="J22" s="322">
        <v>1983</v>
      </c>
      <c r="K22" s="322">
        <v>257</v>
      </c>
      <c r="L22" s="323">
        <v>157</v>
      </c>
      <c r="M22" s="321">
        <v>47</v>
      </c>
      <c r="N22" s="325">
        <v>915</v>
      </c>
      <c r="O22" s="322">
        <v>211</v>
      </c>
      <c r="P22" s="322">
        <v>267</v>
      </c>
      <c r="Q22" s="322">
        <v>64</v>
      </c>
      <c r="R22" s="322">
        <v>81</v>
      </c>
      <c r="S22" s="322">
        <v>96</v>
      </c>
      <c r="T22" s="322">
        <v>141</v>
      </c>
      <c r="U22" s="323">
        <v>74</v>
      </c>
      <c r="V22" s="325">
        <v>2287</v>
      </c>
      <c r="W22" s="322">
        <v>484</v>
      </c>
      <c r="X22" s="326">
        <v>120</v>
      </c>
      <c r="Y22" s="308">
        <v>57</v>
      </c>
      <c r="Z22" s="324">
        <v>14</v>
      </c>
      <c r="AA22" s="327">
        <v>4729</v>
      </c>
      <c r="AB22" s="323">
        <v>174</v>
      </c>
      <c r="AC22" s="328">
        <v>2278</v>
      </c>
      <c r="AD22" s="396">
        <f t="shared" si="0"/>
        <v>53168</v>
      </c>
      <c r="AE22" s="329">
        <v>49469</v>
      </c>
      <c r="AF22" s="310">
        <f t="shared" si="1"/>
        <v>1.0747741009521115</v>
      </c>
    </row>
    <row r="23" spans="1:32" ht="18" customHeight="1" x14ac:dyDescent="0.15">
      <c r="A23" s="304" t="s">
        <v>38</v>
      </c>
      <c r="B23" s="321">
        <v>1553</v>
      </c>
      <c r="C23" s="322">
        <v>711</v>
      </c>
      <c r="D23" s="322">
        <v>2508</v>
      </c>
      <c r="E23" s="322">
        <v>1324</v>
      </c>
      <c r="F23" s="322">
        <v>1142</v>
      </c>
      <c r="G23" s="322">
        <v>1149</v>
      </c>
      <c r="H23" s="322">
        <v>2272</v>
      </c>
      <c r="I23" s="322">
        <v>46</v>
      </c>
      <c r="J23" s="322">
        <v>845</v>
      </c>
      <c r="K23" s="322">
        <v>85</v>
      </c>
      <c r="L23" s="323">
        <v>28</v>
      </c>
      <c r="M23" s="321">
        <v>13</v>
      </c>
      <c r="N23" s="325">
        <v>468</v>
      </c>
      <c r="O23" s="322">
        <v>259</v>
      </c>
      <c r="P23" s="322">
        <v>149</v>
      </c>
      <c r="Q23" s="322">
        <v>156</v>
      </c>
      <c r="R23" s="322">
        <v>70</v>
      </c>
      <c r="S23" s="322">
        <v>76</v>
      </c>
      <c r="T23" s="322">
        <v>122</v>
      </c>
      <c r="U23" s="323">
        <v>279</v>
      </c>
      <c r="V23" s="325">
        <v>2539</v>
      </c>
      <c r="W23" s="322">
        <v>561</v>
      </c>
      <c r="X23" s="326">
        <v>19</v>
      </c>
      <c r="Y23" s="308">
        <v>47</v>
      </c>
      <c r="Z23" s="324">
        <v>5</v>
      </c>
      <c r="AA23" s="327">
        <v>3959</v>
      </c>
      <c r="AB23" s="323">
        <v>277</v>
      </c>
      <c r="AC23" s="328">
        <v>1937</v>
      </c>
      <c r="AD23" s="396">
        <f t="shared" si="0"/>
        <v>22599</v>
      </c>
      <c r="AE23" s="329">
        <v>25528</v>
      </c>
      <c r="AF23" s="310">
        <f t="shared" si="1"/>
        <v>0.88526324036352244</v>
      </c>
    </row>
    <row r="24" spans="1:32" ht="18" customHeight="1" x14ac:dyDescent="0.15">
      <c r="A24" s="304" t="s">
        <v>77</v>
      </c>
      <c r="B24" s="321">
        <v>4287</v>
      </c>
      <c r="C24" s="322">
        <v>1672</v>
      </c>
      <c r="D24" s="322">
        <v>7402</v>
      </c>
      <c r="E24" s="322">
        <v>4545</v>
      </c>
      <c r="F24" s="322">
        <v>3860</v>
      </c>
      <c r="G24" s="322">
        <v>2677</v>
      </c>
      <c r="H24" s="322">
        <v>4106</v>
      </c>
      <c r="I24" s="322">
        <v>140</v>
      </c>
      <c r="J24" s="322">
        <v>1416</v>
      </c>
      <c r="K24" s="322">
        <v>234</v>
      </c>
      <c r="L24" s="323">
        <v>42</v>
      </c>
      <c r="M24" s="321">
        <v>49</v>
      </c>
      <c r="N24" s="325">
        <v>1908</v>
      </c>
      <c r="O24" s="322">
        <v>856</v>
      </c>
      <c r="P24" s="322">
        <v>602</v>
      </c>
      <c r="Q24" s="322">
        <v>463</v>
      </c>
      <c r="R24" s="322">
        <v>219</v>
      </c>
      <c r="S24" s="322">
        <v>237</v>
      </c>
      <c r="T24" s="322">
        <v>405</v>
      </c>
      <c r="U24" s="323">
        <v>855</v>
      </c>
      <c r="V24" s="325">
        <v>8000</v>
      </c>
      <c r="W24" s="322">
        <v>1610</v>
      </c>
      <c r="X24" s="326">
        <v>74</v>
      </c>
      <c r="Y24" s="308">
        <v>141</v>
      </c>
      <c r="Z24" s="324">
        <v>20</v>
      </c>
      <c r="AA24" s="327">
        <v>18335</v>
      </c>
      <c r="AB24" s="323">
        <v>1109</v>
      </c>
      <c r="AC24" s="328">
        <v>4303</v>
      </c>
      <c r="AD24" s="396">
        <f t="shared" si="0"/>
        <v>69567</v>
      </c>
      <c r="AE24" s="329">
        <v>70789</v>
      </c>
      <c r="AF24" s="310">
        <f t="shared" si="1"/>
        <v>0.98273743095678712</v>
      </c>
    </row>
    <row r="25" spans="1:32" ht="18" customHeight="1" x14ac:dyDescent="0.15">
      <c r="A25" s="304" t="s">
        <v>39</v>
      </c>
      <c r="B25" s="321">
        <v>2339</v>
      </c>
      <c r="C25" s="322">
        <v>973</v>
      </c>
      <c r="D25" s="322">
        <v>2579</v>
      </c>
      <c r="E25" s="322">
        <v>1282</v>
      </c>
      <c r="F25" s="322">
        <v>1106</v>
      </c>
      <c r="G25" s="322">
        <v>805</v>
      </c>
      <c r="H25" s="322">
        <v>2071</v>
      </c>
      <c r="I25" s="322">
        <v>18</v>
      </c>
      <c r="J25" s="322">
        <v>438</v>
      </c>
      <c r="K25" s="322">
        <v>54</v>
      </c>
      <c r="L25" s="323">
        <v>34</v>
      </c>
      <c r="M25" s="321">
        <v>21</v>
      </c>
      <c r="N25" s="325">
        <v>507</v>
      </c>
      <c r="O25" s="322">
        <v>250</v>
      </c>
      <c r="P25" s="322">
        <v>207</v>
      </c>
      <c r="Q25" s="322">
        <v>66</v>
      </c>
      <c r="R25" s="322">
        <v>87</v>
      </c>
      <c r="S25" s="322">
        <v>72</v>
      </c>
      <c r="T25" s="322">
        <v>171</v>
      </c>
      <c r="U25" s="323">
        <v>160</v>
      </c>
      <c r="V25" s="325">
        <v>2898</v>
      </c>
      <c r="W25" s="322">
        <v>522</v>
      </c>
      <c r="X25" s="326">
        <v>15</v>
      </c>
      <c r="Y25" s="308">
        <v>52</v>
      </c>
      <c r="Z25" s="324">
        <v>39</v>
      </c>
      <c r="AA25" s="327">
        <v>3138</v>
      </c>
      <c r="AB25" s="323">
        <v>311</v>
      </c>
      <c r="AC25" s="328">
        <v>1629</v>
      </c>
      <c r="AD25" s="396">
        <f t="shared" si="0"/>
        <v>21844</v>
      </c>
      <c r="AE25" s="329">
        <v>23102</v>
      </c>
      <c r="AF25" s="310">
        <f t="shared" si="1"/>
        <v>0.94554584018699683</v>
      </c>
    </row>
    <row r="26" spans="1:32" ht="18" customHeight="1" x14ac:dyDescent="0.15">
      <c r="A26" s="304" t="s">
        <v>78</v>
      </c>
      <c r="B26" s="321">
        <v>5345</v>
      </c>
      <c r="C26" s="322">
        <v>2446</v>
      </c>
      <c r="D26" s="322">
        <v>6851</v>
      </c>
      <c r="E26" s="322">
        <v>4079</v>
      </c>
      <c r="F26" s="322">
        <v>3565</v>
      </c>
      <c r="G26" s="322">
        <v>2111</v>
      </c>
      <c r="H26" s="322">
        <v>4035</v>
      </c>
      <c r="I26" s="322">
        <v>31</v>
      </c>
      <c r="J26" s="322">
        <v>948</v>
      </c>
      <c r="K26" s="322">
        <v>135</v>
      </c>
      <c r="L26" s="323">
        <v>84</v>
      </c>
      <c r="M26" s="321">
        <v>58</v>
      </c>
      <c r="N26" s="325">
        <v>2092</v>
      </c>
      <c r="O26" s="322">
        <v>655</v>
      </c>
      <c r="P26" s="322">
        <v>549</v>
      </c>
      <c r="Q26" s="322">
        <v>162</v>
      </c>
      <c r="R26" s="322">
        <v>240</v>
      </c>
      <c r="S26" s="322">
        <v>210</v>
      </c>
      <c r="T26" s="322">
        <v>493</v>
      </c>
      <c r="U26" s="323">
        <v>495</v>
      </c>
      <c r="V26" s="325">
        <v>8166</v>
      </c>
      <c r="W26" s="322">
        <v>1437</v>
      </c>
      <c r="X26" s="326">
        <v>65</v>
      </c>
      <c r="Y26" s="308">
        <v>144</v>
      </c>
      <c r="Z26" s="324">
        <v>81</v>
      </c>
      <c r="AA26" s="327">
        <v>13425</v>
      </c>
      <c r="AB26" s="323">
        <v>1247</v>
      </c>
      <c r="AC26" s="328">
        <v>3686</v>
      </c>
      <c r="AD26" s="396">
        <f t="shared" si="0"/>
        <v>62835</v>
      </c>
      <c r="AE26" s="329">
        <v>61990</v>
      </c>
      <c r="AF26" s="310">
        <f t="shared" si="1"/>
        <v>1.0136312308436846</v>
      </c>
    </row>
    <row r="27" spans="1:32" ht="18" customHeight="1" x14ac:dyDescent="0.15">
      <c r="A27" s="304" t="s">
        <v>40</v>
      </c>
      <c r="B27" s="321">
        <v>1268</v>
      </c>
      <c r="C27" s="322">
        <v>712</v>
      </c>
      <c r="D27" s="322">
        <v>3116</v>
      </c>
      <c r="E27" s="322">
        <v>1877</v>
      </c>
      <c r="F27" s="322">
        <v>1051</v>
      </c>
      <c r="G27" s="322">
        <v>1162</v>
      </c>
      <c r="H27" s="322">
        <v>3131</v>
      </c>
      <c r="I27" s="322">
        <v>6</v>
      </c>
      <c r="J27" s="322">
        <v>501</v>
      </c>
      <c r="K27" s="322">
        <v>54</v>
      </c>
      <c r="L27" s="323">
        <v>3</v>
      </c>
      <c r="M27" s="321">
        <v>24</v>
      </c>
      <c r="N27" s="325">
        <v>183</v>
      </c>
      <c r="O27" s="322">
        <v>71</v>
      </c>
      <c r="P27" s="322">
        <v>34</v>
      </c>
      <c r="Q27" s="322">
        <v>18</v>
      </c>
      <c r="R27" s="322">
        <v>31</v>
      </c>
      <c r="S27" s="322">
        <v>29</v>
      </c>
      <c r="T27" s="322">
        <v>26</v>
      </c>
      <c r="U27" s="323">
        <v>5</v>
      </c>
      <c r="V27" s="325">
        <v>647</v>
      </c>
      <c r="W27" s="322">
        <v>129</v>
      </c>
      <c r="X27" s="326">
        <v>3</v>
      </c>
      <c r="Y27" s="308">
        <v>26</v>
      </c>
      <c r="Z27" s="324">
        <v>2</v>
      </c>
      <c r="AA27" s="327">
        <v>855</v>
      </c>
      <c r="AB27" s="323">
        <v>104</v>
      </c>
      <c r="AC27" s="328">
        <v>914</v>
      </c>
      <c r="AD27" s="396">
        <f t="shared" si="0"/>
        <v>15982</v>
      </c>
      <c r="AE27" s="329">
        <v>12049</v>
      </c>
      <c r="AF27" s="310">
        <f t="shared" si="1"/>
        <v>1.3264171300522865</v>
      </c>
    </row>
    <row r="28" spans="1:32" ht="18" customHeight="1" x14ac:dyDescent="0.15">
      <c r="A28" s="305" t="s">
        <v>79</v>
      </c>
      <c r="B28" s="330">
        <v>2504</v>
      </c>
      <c r="C28" s="331">
        <v>1882</v>
      </c>
      <c r="D28" s="331">
        <v>8716</v>
      </c>
      <c r="E28" s="331">
        <v>3529</v>
      </c>
      <c r="F28" s="331">
        <v>3016</v>
      </c>
      <c r="G28" s="331">
        <v>2552</v>
      </c>
      <c r="H28" s="331">
        <v>6112</v>
      </c>
      <c r="I28" s="331">
        <v>20</v>
      </c>
      <c r="J28" s="331">
        <v>965</v>
      </c>
      <c r="K28" s="331">
        <v>160</v>
      </c>
      <c r="L28" s="332">
        <v>3</v>
      </c>
      <c r="M28" s="330">
        <v>66</v>
      </c>
      <c r="N28" s="334">
        <v>821</v>
      </c>
      <c r="O28" s="331">
        <v>212</v>
      </c>
      <c r="P28" s="331">
        <v>106</v>
      </c>
      <c r="Q28" s="331">
        <v>32</v>
      </c>
      <c r="R28" s="331">
        <v>86</v>
      </c>
      <c r="S28" s="331">
        <v>83</v>
      </c>
      <c r="T28" s="331">
        <v>71</v>
      </c>
      <c r="U28" s="332">
        <v>21</v>
      </c>
      <c r="V28" s="334">
        <v>2033</v>
      </c>
      <c r="W28" s="331">
        <v>351</v>
      </c>
      <c r="X28" s="335">
        <v>12</v>
      </c>
      <c r="Y28" s="309">
        <v>55</v>
      </c>
      <c r="Z28" s="333">
        <v>10</v>
      </c>
      <c r="AA28" s="336">
        <v>3343</v>
      </c>
      <c r="AB28" s="332">
        <v>414</v>
      </c>
      <c r="AC28" s="337">
        <v>1642</v>
      </c>
      <c r="AD28" s="406">
        <f t="shared" si="0"/>
        <v>38817</v>
      </c>
      <c r="AE28" s="338">
        <v>30457</v>
      </c>
      <c r="AF28" s="306">
        <f t="shared" si="1"/>
        <v>1.2744853399875233</v>
      </c>
    </row>
    <row r="29" spans="1:32" ht="18" customHeight="1" x14ac:dyDescent="0.15">
      <c r="AD29" s="407"/>
      <c r="AF29" s="201"/>
    </row>
    <row r="30" spans="1:32" ht="18" customHeight="1" x14ac:dyDescent="0.15">
      <c r="A30" s="389"/>
      <c r="B30" s="344" t="s">
        <v>46</v>
      </c>
      <c r="C30" s="344" t="s">
        <v>47</v>
      </c>
      <c r="D30" s="344" t="s">
        <v>48</v>
      </c>
      <c r="E30" s="344" t="s">
        <v>49</v>
      </c>
      <c r="F30" s="344" t="s">
        <v>50</v>
      </c>
      <c r="G30" s="344" t="s">
        <v>51</v>
      </c>
      <c r="H30" s="344" t="s">
        <v>52</v>
      </c>
      <c r="I30" s="344" t="s">
        <v>53</v>
      </c>
      <c r="J30" s="344" t="s">
        <v>54</v>
      </c>
      <c r="K30" s="344" t="s">
        <v>55</v>
      </c>
      <c r="L30" s="344" t="s">
        <v>56</v>
      </c>
      <c r="M30" s="344" t="s">
        <v>299</v>
      </c>
      <c r="N30" s="344" t="s">
        <v>57</v>
      </c>
      <c r="O30" s="344" t="s">
        <v>58</v>
      </c>
      <c r="P30" s="344" t="s">
        <v>59</v>
      </c>
      <c r="Q30" s="344" t="s">
        <v>268</v>
      </c>
      <c r="R30" s="344" t="s">
        <v>269</v>
      </c>
      <c r="S30" s="344" t="s">
        <v>270</v>
      </c>
      <c r="T30" s="344" t="s">
        <v>271</v>
      </c>
      <c r="U30" s="344" t="s">
        <v>272</v>
      </c>
      <c r="V30" s="344" t="s">
        <v>60</v>
      </c>
      <c r="W30" s="344" t="s">
        <v>61</v>
      </c>
      <c r="X30" s="344" t="s">
        <v>273</v>
      </c>
      <c r="Y30" s="344" t="s">
        <v>274</v>
      </c>
      <c r="Z30" s="344" t="s">
        <v>275</v>
      </c>
      <c r="AA30" s="344" t="s">
        <v>276</v>
      </c>
      <c r="AB30" s="344" t="s">
        <v>277</v>
      </c>
      <c r="AC30" s="344" t="s">
        <v>300</v>
      </c>
      <c r="AD30" s="344" t="s">
        <v>301</v>
      </c>
      <c r="AE30" s="408"/>
      <c r="AF30" s="201"/>
    </row>
    <row r="31" spans="1:32" ht="18" customHeight="1" x14ac:dyDescent="0.15">
      <c r="A31" s="393" t="s">
        <v>317</v>
      </c>
      <c r="B31" s="423">
        <f>SUM(B5,B7,B9,B11,B13,B15,B17,B19,B21,B23,B25,B27)</f>
        <v>14935</v>
      </c>
      <c r="C31" s="423">
        <f t="shared" ref="C31:AC31" si="2">SUM(C5,C7,C9,C11,C13,C15,C17,C19,C21,C23,C25,C27)</f>
        <v>10825</v>
      </c>
      <c r="D31" s="423">
        <f t="shared" si="2"/>
        <v>28423</v>
      </c>
      <c r="E31" s="423">
        <f t="shared" si="2"/>
        <v>14820</v>
      </c>
      <c r="F31" s="423">
        <f t="shared" si="2"/>
        <v>16359</v>
      </c>
      <c r="G31" s="423">
        <f t="shared" si="2"/>
        <v>7312</v>
      </c>
      <c r="H31" s="423">
        <f t="shared" si="2"/>
        <v>15703</v>
      </c>
      <c r="I31" s="423">
        <f t="shared" si="2"/>
        <v>322</v>
      </c>
      <c r="J31" s="423">
        <f t="shared" si="2"/>
        <v>3580</v>
      </c>
      <c r="K31" s="423">
        <f t="shared" si="2"/>
        <v>967</v>
      </c>
      <c r="L31" s="423">
        <f t="shared" si="2"/>
        <v>267</v>
      </c>
      <c r="M31" s="423">
        <f t="shared" si="2"/>
        <v>126</v>
      </c>
      <c r="N31" s="423">
        <f t="shared" si="2"/>
        <v>2482</v>
      </c>
      <c r="O31" s="423">
        <f t="shared" si="2"/>
        <v>1270</v>
      </c>
      <c r="P31" s="423">
        <f t="shared" si="2"/>
        <v>1040</v>
      </c>
      <c r="Q31" s="423">
        <f t="shared" si="2"/>
        <v>478</v>
      </c>
      <c r="R31" s="423">
        <f t="shared" si="2"/>
        <v>411</v>
      </c>
      <c r="S31" s="423">
        <f t="shared" si="2"/>
        <v>321</v>
      </c>
      <c r="T31" s="423">
        <f t="shared" si="2"/>
        <v>531</v>
      </c>
      <c r="U31" s="423">
        <f t="shared" si="2"/>
        <v>524</v>
      </c>
      <c r="V31" s="423">
        <f t="shared" si="2"/>
        <v>10283</v>
      </c>
      <c r="W31" s="423">
        <f t="shared" si="2"/>
        <v>1924</v>
      </c>
      <c r="X31" s="423">
        <f t="shared" si="2"/>
        <v>81</v>
      </c>
      <c r="Y31" s="423">
        <f t="shared" si="2"/>
        <v>304</v>
      </c>
      <c r="Z31" s="423">
        <f t="shared" si="2"/>
        <v>143</v>
      </c>
      <c r="AA31" s="423">
        <f t="shared" si="2"/>
        <v>10750</v>
      </c>
      <c r="AB31" s="423">
        <f t="shared" si="2"/>
        <v>879</v>
      </c>
      <c r="AC31" s="423">
        <f t="shared" si="2"/>
        <v>11096</v>
      </c>
      <c r="AD31" s="424">
        <f>SUM(B31:AC31)</f>
        <v>156156</v>
      </c>
      <c r="AE31" s="408"/>
      <c r="AF31" s="201"/>
    </row>
    <row r="32" spans="1:32" ht="18" customHeight="1" x14ac:dyDescent="0.15">
      <c r="A32" s="390" t="s">
        <v>318</v>
      </c>
      <c r="B32" s="475">
        <v>15991</v>
      </c>
      <c r="C32" s="475">
        <v>10908</v>
      </c>
      <c r="D32" s="475">
        <v>26921</v>
      </c>
      <c r="E32" s="475">
        <v>18958</v>
      </c>
      <c r="F32" s="475">
        <v>15241</v>
      </c>
      <c r="G32" s="475">
        <v>4997</v>
      </c>
      <c r="H32" s="475">
        <v>12590</v>
      </c>
      <c r="I32" s="475">
        <v>249</v>
      </c>
      <c r="J32" s="475">
        <v>2101</v>
      </c>
      <c r="K32" s="475">
        <v>1054</v>
      </c>
      <c r="L32" s="475">
        <v>656</v>
      </c>
      <c r="M32" s="475">
        <v>97</v>
      </c>
      <c r="N32" s="475">
        <v>2587</v>
      </c>
      <c r="O32" s="475">
        <v>704</v>
      </c>
      <c r="P32" s="475">
        <v>604</v>
      </c>
      <c r="Q32" s="475">
        <v>288</v>
      </c>
      <c r="R32" s="475">
        <v>227</v>
      </c>
      <c r="S32" s="475">
        <v>137</v>
      </c>
      <c r="T32" s="475">
        <v>284</v>
      </c>
      <c r="U32" s="475">
        <v>192</v>
      </c>
      <c r="V32" s="475">
        <v>9271</v>
      </c>
      <c r="W32" s="475">
        <v>2197</v>
      </c>
      <c r="X32" s="475">
        <v>478</v>
      </c>
      <c r="Y32" s="475">
        <v>145</v>
      </c>
      <c r="Z32" s="475">
        <v>51</v>
      </c>
      <c r="AA32" s="475">
        <v>12423</v>
      </c>
      <c r="AB32" s="475">
        <v>1908</v>
      </c>
      <c r="AC32" s="475">
        <v>6918</v>
      </c>
      <c r="AD32" s="476">
        <f>SUM(B32:AC32)</f>
        <v>148177</v>
      </c>
      <c r="AE32" s="409"/>
      <c r="AF32" s="201"/>
    </row>
    <row r="33" spans="1:32" ht="18" customHeight="1" x14ac:dyDescent="0.15">
      <c r="A33" s="390" t="s">
        <v>298</v>
      </c>
      <c r="B33" s="322">
        <v>23344</v>
      </c>
      <c r="C33" s="322">
        <v>3862</v>
      </c>
      <c r="D33" s="322">
        <v>13017</v>
      </c>
      <c r="E33" s="322">
        <v>13346</v>
      </c>
      <c r="F33" s="322">
        <v>10065</v>
      </c>
      <c r="G33" s="322">
        <v>2797</v>
      </c>
      <c r="H33" s="322">
        <v>6013</v>
      </c>
      <c r="I33" s="322">
        <v>79</v>
      </c>
      <c r="J33" s="322">
        <v>1150</v>
      </c>
      <c r="K33" s="322">
        <v>925</v>
      </c>
      <c r="L33" s="322">
        <v>146</v>
      </c>
      <c r="M33" s="322">
        <v>82</v>
      </c>
      <c r="N33" s="322">
        <v>498</v>
      </c>
      <c r="O33" s="322">
        <v>427</v>
      </c>
      <c r="P33" s="322">
        <v>149</v>
      </c>
      <c r="Q33" s="322"/>
      <c r="R33" s="322"/>
      <c r="S33" s="322"/>
      <c r="T33" s="322"/>
      <c r="U33" s="322"/>
      <c r="V33" s="322">
        <v>3014</v>
      </c>
      <c r="W33" s="322">
        <v>662</v>
      </c>
      <c r="X33" s="391"/>
      <c r="Y33" s="391"/>
      <c r="Z33" s="391"/>
      <c r="AA33" s="322">
        <v>4383</v>
      </c>
      <c r="AB33" s="322"/>
      <c r="AC33" s="322">
        <v>6027</v>
      </c>
      <c r="AD33" s="476">
        <f>SUM(B33:AC33)</f>
        <v>89986</v>
      </c>
      <c r="AE33" s="307"/>
      <c r="AF33" s="201"/>
    </row>
    <row r="34" spans="1:32" s="197" customFormat="1" ht="18" customHeight="1" x14ac:dyDescent="0.15">
      <c r="A34" s="392" t="s">
        <v>337</v>
      </c>
      <c r="B34" s="392">
        <f>B31/B32</f>
        <v>0.93396285410543434</v>
      </c>
      <c r="C34" s="392">
        <f t="shared" ref="C34:AD34" si="3">C31/C32</f>
        <v>0.99239090575724243</v>
      </c>
      <c r="D34" s="392">
        <f t="shared" si="3"/>
        <v>1.0557928754503918</v>
      </c>
      <c r="E34" s="392">
        <f t="shared" si="3"/>
        <v>0.7817280303829518</v>
      </c>
      <c r="F34" s="392">
        <f t="shared" si="3"/>
        <v>1.0733547667475887</v>
      </c>
      <c r="G34" s="392">
        <f t="shared" si="3"/>
        <v>1.4632779667800679</v>
      </c>
      <c r="H34" s="392">
        <f t="shared" si="3"/>
        <v>1.2472597299444004</v>
      </c>
      <c r="I34" s="392">
        <f t="shared" si="3"/>
        <v>1.2931726907630523</v>
      </c>
      <c r="J34" s="392">
        <f t="shared" si="3"/>
        <v>1.7039504997620181</v>
      </c>
      <c r="K34" s="392">
        <f t="shared" si="3"/>
        <v>0.91745730550284632</v>
      </c>
      <c r="L34" s="392">
        <f t="shared" si="3"/>
        <v>0.40701219512195119</v>
      </c>
      <c r="M34" s="392">
        <f t="shared" si="3"/>
        <v>1.2989690721649485</v>
      </c>
      <c r="N34" s="392">
        <f t="shared" si="3"/>
        <v>0.95941244684963278</v>
      </c>
      <c r="O34" s="392">
        <f t="shared" si="3"/>
        <v>1.8039772727272727</v>
      </c>
      <c r="P34" s="392">
        <f t="shared" si="3"/>
        <v>1.7218543046357615</v>
      </c>
      <c r="Q34" s="392">
        <f t="shared" si="3"/>
        <v>1.6597222222222223</v>
      </c>
      <c r="R34" s="392">
        <f t="shared" si="3"/>
        <v>1.8105726872246697</v>
      </c>
      <c r="S34" s="392">
        <f t="shared" si="3"/>
        <v>2.3430656934306571</v>
      </c>
      <c r="T34" s="392">
        <f t="shared" si="3"/>
        <v>1.869718309859155</v>
      </c>
      <c r="U34" s="392">
        <f t="shared" si="3"/>
        <v>2.7291666666666665</v>
      </c>
      <c r="V34" s="392">
        <f t="shared" si="3"/>
        <v>1.1091575881781901</v>
      </c>
      <c r="W34" s="392">
        <f t="shared" si="3"/>
        <v>0.87573964497041423</v>
      </c>
      <c r="X34" s="392">
        <f t="shared" si="3"/>
        <v>0.16945606694560669</v>
      </c>
      <c r="Y34" s="392">
        <f t="shared" si="3"/>
        <v>2.0965517241379312</v>
      </c>
      <c r="Z34" s="392">
        <f t="shared" si="3"/>
        <v>2.8039215686274508</v>
      </c>
      <c r="AA34" s="392">
        <f t="shared" si="3"/>
        <v>0.8653304354825726</v>
      </c>
      <c r="AB34" s="392">
        <f t="shared" si="3"/>
        <v>0.46069182389937108</v>
      </c>
      <c r="AC34" s="392">
        <f t="shared" si="3"/>
        <v>1.6039317721884938</v>
      </c>
      <c r="AD34" s="412">
        <f t="shared" si="3"/>
        <v>1.0538477631481269</v>
      </c>
      <c r="AE34" s="410"/>
      <c r="AF34" s="201"/>
    </row>
    <row r="35" spans="1:32" s="197" customFormat="1" ht="18" customHeight="1" x14ac:dyDescent="0.15">
      <c r="A35" s="203" t="s">
        <v>338</v>
      </c>
      <c r="B35" s="203">
        <f>B31/B33</f>
        <v>0.63977895819054142</v>
      </c>
      <c r="C35" s="203">
        <f t="shared" ref="C35:AD35" si="4">C31/C33</f>
        <v>2.802951838425686</v>
      </c>
      <c r="D35" s="203">
        <f t="shared" si="4"/>
        <v>2.183529231005608</v>
      </c>
      <c r="E35" s="203">
        <f t="shared" si="4"/>
        <v>1.1104450771766821</v>
      </c>
      <c r="F35" s="203">
        <f t="shared" si="4"/>
        <v>1.6253353204172876</v>
      </c>
      <c r="G35" s="203">
        <f t="shared" si="4"/>
        <v>2.614229531641044</v>
      </c>
      <c r="H35" s="203">
        <f t="shared" si="4"/>
        <v>2.6115083984699816</v>
      </c>
      <c r="I35" s="203">
        <f t="shared" si="4"/>
        <v>4.075949367088608</v>
      </c>
      <c r="J35" s="203">
        <f t="shared" si="4"/>
        <v>3.1130434782608694</v>
      </c>
      <c r="K35" s="203">
        <f t="shared" si="4"/>
        <v>1.0454054054054054</v>
      </c>
      <c r="L35" s="203">
        <f t="shared" si="4"/>
        <v>1.8287671232876712</v>
      </c>
      <c r="M35" s="203">
        <f t="shared" si="4"/>
        <v>1.5365853658536586</v>
      </c>
      <c r="N35" s="203">
        <f t="shared" si="4"/>
        <v>4.9839357429718874</v>
      </c>
      <c r="O35" s="203">
        <f t="shared" si="4"/>
        <v>2.9742388758782203</v>
      </c>
      <c r="P35" s="203">
        <f t="shared" si="4"/>
        <v>6.9798657718120802</v>
      </c>
      <c r="Q35" s="203"/>
      <c r="R35" s="203"/>
      <c r="S35" s="203"/>
      <c r="T35" s="203"/>
      <c r="U35" s="203"/>
      <c r="V35" s="203">
        <f t="shared" si="4"/>
        <v>3.4117451891174517</v>
      </c>
      <c r="W35" s="203">
        <f t="shared" si="4"/>
        <v>2.9063444108761329</v>
      </c>
      <c r="X35" s="203"/>
      <c r="Y35" s="203"/>
      <c r="Z35" s="203"/>
      <c r="AA35" s="203">
        <f t="shared" si="4"/>
        <v>2.4526579968058408</v>
      </c>
      <c r="AB35" s="203"/>
      <c r="AC35" s="203">
        <f t="shared" si="4"/>
        <v>1.8410486145677782</v>
      </c>
      <c r="AD35" s="413">
        <f t="shared" si="4"/>
        <v>1.7353366079167871</v>
      </c>
      <c r="AE35" s="414"/>
      <c r="AF35" s="201"/>
    </row>
    <row r="36" spans="1:32" s="197" customFormat="1" ht="18" customHeight="1" x14ac:dyDescent="0.15">
      <c r="A36" s="394" t="s">
        <v>319</v>
      </c>
      <c r="B36" s="425">
        <f>SUM(B6,B8,B10,B12,B14,B16,B18,B20,B22,B24,B26,B28)</f>
        <v>29265</v>
      </c>
      <c r="C36" s="425">
        <f t="shared" ref="C36:AC36" si="5">SUM(C6,C8,C10,C12,C14,C16,C18,C20,C22,C24,C26,C28)</f>
        <v>18624</v>
      </c>
      <c r="D36" s="425">
        <f t="shared" si="5"/>
        <v>57349</v>
      </c>
      <c r="E36" s="425">
        <f t="shared" si="5"/>
        <v>32192</v>
      </c>
      <c r="F36" s="425">
        <f t="shared" si="5"/>
        <v>37522</v>
      </c>
      <c r="G36" s="425">
        <f t="shared" si="5"/>
        <v>15497</v>
      </c>
      <c r="H36" s="425">
        <f t="shared" si="5"/>
        <v>27858</v>
      </c>
      <c r="I36" s="425">
        <f t="shared" si="5"/>
        <v>672</v>
      </c>
      <c r="J36" s="425">
        <f t="shared" si="5"/>
        <v>6673</v>
      </c>
      <c r="K36" s="425">
        <f t="shared" si="5"/>
        <v>1827</v>
      </c>
      <c r="L36" s="425">
        <f t="shared" si="5"/>
        <v>500</v>
      </c>
      <c r="M36" s="425">
        <f t="shared" si="5"/>
        <v>311</v>
      </c>
      <c r="N36" s="425">
        <f t="shared" si="5"/>
        <v>7718</v>
      </c>
      <c r="O36" s="425">
        <f t="shared" si="5"/>
        <v>2947</v>
      </c>
      <c r="P36" s="425">
        <f t="shared" si="5"/>
        <v>2681</v>
      </c>
      <c r="Q36" s="425">
        <f t="shared" si="5"/>
        <v>1080</v>
      </c>
      <c r="R36" s="425">
        <f t="shared" si="5"/>
        <v>942</v>
      </c>
      <c r="S36" s="425">
        <f t="shared" si="5"/>
        <v>828</v>
      </c>
      <c r="T36" s="425">
        <f t="shared" si="5"/>
        <v>1383</v>
      </c>
      <c r="U36" s="425">
        <f t="shared" si="5"/>
        <v>1532</v>
      </c>
      <c r="V36" s="425">
        <f t="shared" si="5"/>
        <v>26699</v>
      </c>
      <c r="W36" s="425">
        <f t="shared" si="5"/>
        <v>4846</v>
      </c>
      <c r="X36" s="425">
        <f t="shared" si="5"/>
        <v>319</v>
      </c>
      <c r="Y36" s="425">
        <f t="shared" si="5"/>
        <v>656</v>
      </c>
      <c r="Z36" s="425">
        <f t="shared" si="5"/>
        <v>257</v>
      </c>
      <c r="AA36" s="425">
        <f t="shared" si="5"/>
        <v>42543</v>
      </c>
      <c r="AB36" s="425">
        <f t="shared" si="5"/>
        <v>3152</v>
      </c>
      <c r="AC36" s="425">
        <f t="shared" si="5"/>
        <v>20552</v>
      </c>
      <c r="AD36" s="424">
        <f>SUM(B36:AC36)</f>
        <v>346425</v>
      </c>
      <c r="AE36" s="410"/>
      <c r="AF36" s="201"/>
    </row>
    <row r="37" spans="1:32" ht="18" customHeight="1" x14ac:dyDescent="0.15">
      <c r="A37" s="390" t="s">
        <v>320</v>
      </c>
      <c r="B37" s="475">
        <v>32290</v>
      </c>
      <c r="C37" s="475">
        <v>20745</v>
      </c>
      <c r="D37" s="475">
        <v>53057</v>
      </c>
      <c r="E37" s="475">
        <v>37893</v>
      </c>
      <c r="F37" s="475">
        <v>31005</v>
      </c>
      <c r="G37" s="475">
        <v>9110</v>
      </c>
      <c r="H37" s="475">
        <v>20241</v>
      </c>
      <c r="I37" s="475">
        <v>511</v>
      </c>
      <c r="J37" s="475">
        <v>4181</v>
      </c>
      <c r="K37" s="475">
        <v>2336</v>
      </c>
      <c r="L37" s="475">
        <v>1621</v>
      </c>
      <c r="M37" s="475">
        <v>258</v>
      </c>
      <c r="N37" s="475">
        <v>6655</v>
      </c>
      <c r="O37" s="475">
        <v>1379</v>
      </c>
      <c r="P37" s="475">
        <v>1275</v>
      </c>
      <c r="Q37" s="475">
        <v>626</v>
      </c>
      <c r="R37" s="475">
        <v>558</v>
      </c>
      <c r="S37" s="475">
        <v>382</v>
      </c>
      <c r="T37" s="475">
        <v>627</v>
      </c>
      <c r="U37" s="475">
        <v>539</v>
      </c>
      <c r="V37" s="475">
        <v>22485</v>
      </c>
      <c r="W37" s="475">
        <v>5849</v>
      </c>
      <c r="X37" s="475">
        <v>1408</v>
      </c>
      <c r="Y37" s="475">
        <v>313</v>
      </c>
      <c r="Z37" s="475">
        <v>110</v>
      </c>
      <c r="AA37" s="475">
        <v>38585</v>
      </c>
      <c r="AB37" s="475">
        <v>6839</v>
      </c>
      <c r="AC37" s="477">
        <v>12333</v>
      </c>
      <c r="AD37" s="478">
        <f>SUM(B37:AC37)</f>
        <v>313211</v>
      </c>
      <c r="AE37" s="409"/>
      <c r="AF37" s="201"/>
    </row>
    <row r="38" spans="1:32" ht="18" customHeight="1" x14ac:dyDescent="0.15">
      <c r="A38" s="390" t="s">
        <v>302</v>
      </c>
      <c r="B38" s="339">
        <v>35971</v>
      </c>
      <c r="C38" s="339">
        <v>5878</v>
      </c>
      <c r="D38" s="339">
        <v>19953</v>
      </c>
      <c r="E38" s="339">
        <v>22612</v>
      </c>
      <c r="F38" s="339">
        <v>15536</v>
      </c>
      <c r="G38" s="339">
        <v>4022</v>
      </c>
      <c r="H38" s="339">
        <v>9082</v>
      </c>
      <c r="I38" s="339">
        <v>125</v>
      </c>
      <c r="J38" s="339">
        <v>1659</v>
      </c>
      <c r="K38" s="339">
        <v>1213</v>
      </c>
      <c r="L38" s="339">
        <v>278</v>
      </c>
      <c r="M38" s="339">
        <v>152</v>
      </c>
      <c r="N38" s="339">
        <v>1003</v>
      </c>
      <c r="O38" s="339">
        <v>933</v>
      </c>
      <c r="P38" s="339">
        <v>332</v>
      </c>
      <c r="Q38" s="339"/>
      <c r="R38" s="339"/>
      <c r="S38" s="339"/>
      <c r="T38" s="339"/>
      <c r="U38" s="339"/>
      <c r="V38" s="339">
        <v>5469</v>
      </c>
      <c r="W38" s="339">
        <v>1254</v>
      </c>
      <c r="X38" s="339"/>
      <c r="Y38" s="339"/>
      <c r="Z38" s="339"/>
      <c r="AA38" s="339">
        <v>15454</v>
      </c>
      <c r="AB38" s="339"/>
      <c r="AC38" s="339">
        <v>12914</v>
      </c>
      <c r="AD38" s="340">
        <f>SUM(B38:AC38)</f>
        <v>153840</v>
      </c>
      <c r="AE38" s="409"/>
    </row>
    <row r="39" spans="1:32" s="197" customFormat="1" ht="18" customHeight="1" x14ac:dyDescent="0.15">
      <c r="A39" s="392" t="s">
        <v>337</v>
      </c>
      <c r="B39" s="392">
        <f>B36/B37</f>
        <v>0.90631774543202226</v>
      </c>
      <c r="C39" s="392">
        <f t="shared" ref="C39:AD39" si="6">C36/C37</f>
        <v>0.89775849602313806</v>
      </c>
      <c r="D39" s="392">
        <f t="shared" si="6"/>
        <v>1.0808941327251824</v>
      </c>
      <c r="E39" s="392">
        <f t="shared" si="6"/>
        <v>0.84955004882168206</v>
      </c>
      <c r="F39" s="392">
        <f t="shared" si="6"/>
        <v>1.2101919045315273</v>
      </c>
      <c r="G39" s="392">
        <f t="shared" si="6"/>
        <v>1.7010976948408343</v>
      </c>
      <c r="H39" s="392">
        <f t="shared" si="6"/>
        <v>1.3763153994367867</v>
      </c>
      <c r="I39" s="392">
        <f t="shared" si="6"/>
        <v>1.3150684931506849</v>
      </c>
      <c r="J39" s="392">
        <f t="shared" si="6"/>
        <v>1.5960296579765607</v>
      </c>
      <c r="K39" s="392">
        <f t="shared" si="6"/>
        <v>0.78210616438356162</v>
      </c>
      <c r="L39" s="392">
        <f t="shared" si="6"/>
        <v>0.30845157310302285</v>
      </c>
      <c r="M39" s="392">
        <f t="shared" si="6"/>
        <v>1.2054263565891472</v>
      </c>
      <c r="N39" s="392">
        <f t="shared" si="6"/>
        <v>1.1597295266716754</v>
      </c>
      <c r="O39" s="392">
        <f t="shared" si="6"/>
        <v>2.1370558375634516</v>
      </c>
      <c r="P39" s="392">
        <f t="shared" si="6"/>
        <v>2.1027450980392155</v>
      </c>
      <c r="Q39" s="392">
        <f t="shared" si="6"/>
        <v>1.7252396166134185</v>
      </c>
      <c r="R39" s="392">
        <f t="shared" si="6"/>
        <v>1.6881720430107527</v>
      </c>
      <c r="S39" s="392">
        <f t="shared" si="6"/>
        <v>2.167539267015707</v>
      </c>
      <c r="T39" s="392">
        <f t="shared" si="6"/>
        <v>2.2057416267942584</v>
      </c>
      <c r="U39" s="392">
        <f t="shared" si="6"/>
        <v>2.8423005565862707</v>
      </c>
      <c r="V39" s="392">
        <f t="shared" si="6"/>
        <v>1.1874138314431844</v>
      </c>
      <c r="W39" s="392">
        <f t="shared" si="6"/>
        <v>0.8285176953325355</v>
      </c>
      <c r="X39" s="392">
        <f t="shared" si="6"/>
        <v>0.2265625</v>
      </c>
      <c r="Y39" s="392">
        <f t="shared" si="6"/>
        <v>2.0958466453674123</v>
      </c>
      <c r="Z39" s="392">
        <f t="shared" si="6"/>
        <v>2.3363636363636364</v>
      </c>
      <c r="AA39" s="392">
        <f t="shared" si="6"/>
        <v>1.1025787223014125</v>
      </c>
      <c r="AB39" s="392">
        <f t="shared" si="6"/>
        <v>0.46088609445825413</v>
      </c>
      <c r="AC39" s="392">
        <f t="shared" si="6"/>
        <v>1.6664234168491041</v>
      </c>
      <c r="AD39" s="415">
        <f t="shared" si="6"/>
        <v>1.1060435297610876</v>
      </c>
      <c r="AE39" s="414"/>
    </row>
    <row r="40" spans="1:32" ht="18" customHeight="1" x14ac:dyDescent="0.15">
      <c r="A40" s="395" t="s">
        <v>339</v>
      </c>
      <c r="B40" s="203">
        <f>B36/B38</f>
        <v>0.81357204414667372</v>
      </c>
      <c r="C40" s="203">
        <f t="shared" ref="C40:AD40" si="7">C36/C38</f>
        <v>3.1684246342293299</v>
      </c>
      <c r="D40" s="203">
        <f t="shared" si="7"/>
        <v>2.8742043802936901</v>
      </c>
      <c r="E40" s="203">
        <f t="shared" si="7"/>
        <v>1.42366884839908</v>
      </c>
      <c r="F40" s="203">
        <f t="shared" si="7"/>
        <v>2.4151647785787849</v>
      </c>
      <c r="G40" s="203">
        <f t="shared" si="7"/>
        <v>3.8530581800099455</v>
      </c>
      <c r="H40" s="203">
        <f t="shared" si="7"/>
        <v>3.0673860383175513</v>
      </c>
      <c r="I40" s="203">
        <f t="shared" si="7"/>
        <v>5.3760000000000003</v>
      </c>
      <c r="J40" s="203">
        <f t="shared" si="7"/>
        <v>4.0223025919228448</v>
      </c>
      <c r="K40" s="203">
        <f t="shared" si="7"/>
        <v>1.5061830173124484</v>
      </c>
      <c r="L40" s="203">
        <f t="shared" si="7"/>
        <v>1.7985611510791366</v>
      </c>
      <c r="M40" s="203">
        <f t="shared" si="7"/>
        <v>2.0460526315789473</v>
      </c>
      <c r="N40" s="203">
        <f t="shared" si="7"/>
        <v>7.6949152542372881</v>
      </c>
      <c r="O40" s="203">
        <f t="shared" si="7"/>
        <v>3.1586280814576635</v>
      </c>
      <c r="P40" s="203">
        <f t="shared" si="7"/>
        <v>8.0753012048192776</v>
      </c>
      <c r="Q40" s="203"/>
      <c r="R40" s="203"/>
      <c r="S40" s="203"/>
      <c r="T40" s="203"/>
      <c r="U40" s="203"/>
      <c r="V40" s="203">
        <f t="shared" si="7"/>
        <v>4.881879685500091</v>
      </c>
      <c r="W40" s="203">
        <f t="shared" si="7"/>
        <v>3.864433811802233</v>
      </c>
      <c r="X40" s="203"/>
      <c r="Y40" s="203"/>
      <c r="Z40" s="203"/>
      <c r="AA40" s="203">
        <f t="shared" si="7"/>
        <v>2.7528795133945905</v>
      </c>
      <c r="AB40" s="203"/>
      <c r="AC40" s="203">
        <f t="shared" si="7"/>
        <v>1.59145113829952</v>
      </c>
      <c r="AD40" s="426">
        <f t="shared" si="7"/>
        <v>2.2518525741029642</v>
      </c>
      <c r="AE40" s="411"/>
    </row>
    <row r="41" spans="1:32" x14ac:dyDescent="0.1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</row>
    <row r="42" spans="1:32" x14ac:dyDescent="0.1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</row>
    <row r="43" spans="1:32" x14ac:dyDescent="0.15">
      <c r="B43" s="351"/>
      <c r="C43" s="351"/>
      <c r="D43" s="351"/>
      <c r="E43" s="351"/>
      <c r="F43" s="351"/>
      <c r="G43" s="351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1"/>
      <c r="S43" s="351"/>
      <c r="T43" s="351"/>
      <c r="U43" s="351"/>
      <c r="V43" s="351"/>
      <c r="W43" s="351"/>
      <c r="X43" s="351"/>
      <c r="Y43" s="351"/>
      <c r="Z43" s="351"/>
      <c r="AA43" s="351"/>
      <c r="AB43" s="351"/>
    </row>
  </sheetData>
  <mergeCells count="11">
    <mergeCell ref="AE3:AE4"/>
    <mergeCell ref="AF3:AF4"/>
    <mergeCell ref="A3:A4"/>
    <mergeCell ref="AC3:AC4"/>
    <mergeCell ref="V3:X3"/>
    <mergeCell ref="Y3:Y4"/>
    <mergeCell ref="Z3:Z4"/>
    <mergeCell ref="AA3:AB3"/>
    <mergeCell ref="B3:L3"/>
    <mergeCell ref="AD3:AD4"/>
    <mergeCell ref="M3:U3"/>
  </mergeCells>
  <phoneticPr fontId="2"/>
  <pageMargins left="0.59055118110236215" right="0.59055118110236215" top="0.59055118110236215" bottom="0.59055118110236215" header="0.19685039370078741" footer="0.19685039370078741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62"/>
  <sheetViews>
    <sheetView view="pageBreakPreview" zoomScale="145" zoomScaleNormal="55" zoomScaleSheetLayoutView="145" workbookViewId="0">
      <pane ySplit="2" topLeftCell="A42" activePane="bottomLeft" state="frozen"/>
      <selection pane="bottomLeft"/>
    </sheetView>
  </sheetViews>
  <sheetFormatPr defaultRowHeight="10.5" x14ac:dyDescent="0.15"/>
  <cols>
    <col min="1" max="1" width="3.375" style="7" customWidth="1"/>
    <col min="2" max="2" width="3.375" style="7" hidden="1" customWidth="1"/>
    <col min="3" max="14" width="6.25" style="77" customWidth="1"/>
    <col min="15" max="22" width="6.625" style="77" customWidth="1"/>
    <col min="23" max="23" width="6.625" style="7" customWidth="1"/>
    <col min="24" max="24" width="30" style="7" customWidth="1"/>
    <col min="25" max="255" width="9" style="7"/>
    <col min="256" max="256" width="3.375" style="7" customWidth="1"/>
    <col min="257" max="268" width="6.25" style="7" customWidth="1"/>
    <col min="269" max="271" width="6.625" style="7" customWidth="1"/>
    <col min="272" max="272" width="4.625" style="7" customWidth="1"/>
    <col min="273" max="274" width="6.375" style="7" customWidth="1"/>
    <col min="275" max="275" width="6.625" style="7" customWidth="1"/>
    <col min="276" max="277" width="6.375" style="7" customWidth="1"/>
    <col min="278" max="278" width="21.75" style="7" customWidth="1"/>
    <col min="279" max="279" width="2.25" style="7" customWidth="1"/>
    <col min="280" max="511" width="9" style="7"/>
    <col min="512" max="512" width="3.375" style="7" customWidth="1"/>
    <col min="513" max="524" width="6.25" style="7" customWidth="1"/>
    <col min="525" max="527" width="6.625" style="7" customWidth="1"/>
    <col min="528" max="528" width="4.625" style="7" customWidth="1"/>
    <col min="529" max="530" width="6.375" style="7" customWidth="1"/>
    <col min="531" max="531" width="6.625" style="7" customWidth="1"/>
    <col min="532" max="533" width="6.375" style="7" customWidth="1"/>
    <col min="534" max="534" width="21.75" style="7" customWidth="1"/>
    <col min="535" max="535" width="2.25" style="7" customWidth="1"/>
    <col min="536" max="767" width="9" style="7"/>
    <col min="768" max="768" width="3.375" style="7" customWidth="1"/>
    <col min="769" max="780" width="6.25" style="7" customWidth="1"/>
    <col min="781" max="783" width="6.625" style="7" customWidth="1"/>
    <col min="784" max="784" width="4.625" style="7" customWidth="1"/>
    <col min="785" max="786" width="6.375" style="7" customWidth="1"/>
    <col min="787" max="787" width="6.625" style="7" customWidth="1"/>
    <col min="788" max="789" width="6.375" style="7" customWidth="1"/>
    <col min="790" max="790" width="21.75" style="7" customWidth="1"/>
    <col min="791" max="791" width="2.25" style="7" customWidth="1"/>
    <col min="792" max="1023" width="9" style="7"/>
    <col min="1024" max="1024" width="3.375" style="7" customWidth="1"/>
    <col min="1025" max="1036" width="6.25" style="7" customWidth="1"/>
    <col min="1037" max="1039" width="6.625" style="7" customWidth="1"/>
    <col min="1040" max="1040" width="4.625" style="7" customWidth="1"/>
    <col min="1041" max="1042" width="6.375" style="7" customWidth="1"/>
    <col min="1043" max="1043" width="6.625" style="7" customWidth="1"/>
    <col min="1044" max="1045" width="6.375" style="7" customWidth="1"/>
    <col min="1046" max="1046" width="21.75" style="7" customWidth="1"/>
    <col min="1047" max="1047" width="2.25" style="7" customWidth="1"/>
    <col min="1048" max="1279" width="9" style="7"/>
    <col min="1280" max="1280" width="3.375" style="7" customWidth="1"/>
    <col min="1281" max="1292" width="6.25" style="7" customWidth="1"/>
    <col min="1293" max="1295" width="6.625" style="7" customWidth="1"/>
    <col min="1296" max="1296" width="4.625" style="7" customWidth="1"/>
    <col min="1297" max="1298" width="6.375" style="7" customWidth="1"/>
    <col min="1299" max="1299" width="6.625" style="7" customWidth="1"/>
    <col min="1300" max="1301" width="6.375" style="7" customWidth="1"/>
    <col min="1302" max="1302" width="21.75" style="7" customWidth="1"/>
    <col min="1303" max="1303" width="2.25" style="7" customWidth="1"/>
    <col min="1304" max="1535" width="9" style="7"/>
    <col min="1536" max="1536" width="3.375" style="7" customWidth="1"/>
    <col min="1537" max="1548" width="6.25" style="7" customWidth="1"/>
    <col min="1549" max="1551" width="6.625" style="7" customWidth="1"/>
    <col min="1552" max="1552" width="4.625" style="7" customWidth="1"/>
    <col min="1553" max="1554" width="6.375" style="7" customWidth="1"/>
    <col min="1555" max="1555" width="6.625" style="7" customWidth="1"/>
    <col min="1556" max="1557" width="6.375" style="7" customWidth="1"/>
    <col min="1558" max="1558" width="21.75" style="7" customWidth="1"/>
    <col min="1559" max="1559" width="2.25" style="7" customWidth="1"/>
    <col min="1560" max="1791" width="9" style="7"/>
    <col min="1792" max="1792" width="3.375" style="7" customWidth="1"/>
    <col min="1793" max="1804" width="6.25" style="7" customWidth="1"/>
    <col min="1805" max="1807" width="6.625" style="7" customWidth="1"/>
    <col min="1808" max="1808" width="4.625" style="7" customWidth="1"/>
    <col min="1809" max="1810" width="6.375" style="7" customWidth="1"/>
    <col min="1811" max="1811" width="6.625" style="7" customWidth="1"/>
    <col min="1812" max="1813" width="6.375" style="7" customWidth="1"/>
    <col min="1814" max="1814" width="21.75" style="7" customWidth="1"/>
    <col min="1815" max="1815" width="2.25" style="7" customWidth="1"/>
    <col min="1816" max="2047" width="9" style="7"/>
    <col min="2048" max="2048" width="3.375" style="7" customWidth="1"/>
    <col min="2049" max="2060" width="6.25" style="7" customWidth="1"/>
    <col min="2061" max="2063" width="6.625" style="7" customWidth="1"/>
    <col min="2064" max="2064" width="4.625" style="7" customWidth="1"/>
    <col min="2065" max="2066" width="6.375" style="7" customWidth="1"/>
    <col min="2067" max="2067" width="6.625" style="7" customWidth="1"/>
    <col min="2068" max="2069" width="6.375" style="7" customWidth="1"/>
    <col min="2070" max="2070" width="21.75" style="7" customWidth="1"/>
    <col min="2071" max="2071" width="2.25" style="7" customWidth="1"/>
    <col min="2072" max="2303" width="9" style="7"/>
    <col min="2304" max="2304" width="3.375" style="7" customWidth="1"/>
    <col min="2305" max="2316" width="6.25" style="7" customWidth="1"/>
    <col min="2317" max="2319" width="6.625" style="7" customWidth="1"/>
    <col min="2320" max="2320" width="4.625" style="7" customWidth="1"/>
    <col min="2321" max="2322" width="6.375" style="7" customWidth="1"/>
    <col min="2323" max="2323" width="6.625" style="7" customWidth="1"/>
    <col min="2324" max="2325" width="6.375" style="7" customWidth="1"/>
    <col min="2326" max="2326" width="21.75" style="7" customWidth="1"/>
    <col min="2327" max="2327" width="2.25" style="7" customWidth="1"/>
    <col min="2328" max="2559" width="9" style="7"/>
    <col min="2560" max="2560" width="3.375" style="7" customWidth="1"/>
    <col min="2561" max="2572" width="6.25" style="7" customWidth="1"/>
    <col min="2573" max="2575" width="6.625" style="7" customWidth="1"/>
    <col min="2576" max="2576" width="4.625" style="7" customWidth="1"/>
    <col min="2577" max="2578" width="6.375" style="7" customWidth="1"/>
    <col min="2579" max="2579" width="6.625" style="7" customWidth="1"/>
    <col min="2580" max="2581" width="6.375" style="7" customWidth="1"/>
    <col min="2582" max="2582" width="21.75" style="7" customWidth="1"/>
    <col min="2583" max="2583" width="2.25" style="7" customWidth="1"/>
    <col min="2584" max="2815" width="9" style="7"/>
    <col min="2816" max="2816" width="3.375" style="7" customWidth="1"/>
    <col min="2817" max="2828" width="6.25" style="7" customWidth="1"/>
    <col min="2829" max="2831" width="6.625" style="7" customWidth="1"/>
    <col min="2832" max="2832" width="4.625" style="7" customWidth="1"/>
    <col min="2833" max="2834" width="6.375" style="7" customWidth="1"/>
    <col min="2835" max="2835" width="6.625" style="7" customWidth="1"/>
    <col min="2836" max="2837" width="6.375" style="7" customWidth="1"/>
    <col min="2838" max="2838" width="21.75" style="7" customWidth="1"/>
    <col min="2839" max="2839" width="2.25" style="7" customWidth="1"/>
    <col min="2840" max="3071" width="9" style="7"/>
    <col min="3072" max="3072" width="3.375" style="7" customWidth="1"/>
    <col min="3073" max="3084" width="6.25" style="7" customWidth="1"/>
    <col min="3085" max="3087" width="6.625" style="7" customWidth="1"/>
    <col min="3088" max="3088" width="4.625" style="7" customWidth="1"/>
    <col min="3089" max="3090" width="6.375" style="7" customWidth="1"/>
    <col min="3091" max="3091" width="6.625" style="7" customWidth="1"/>
    <col min="3092" max="3093" width="6.375" style="7" customWidth="1"/>
    <col min="3094" max="3094" width="21.75" style="7" customWidth="1"/>
    <col min="3095" max="3095" width="2.25" style="7" customWidth="1"/>
    <col min="3096" max="3327" width="9" style="7"/>
    <col min="3328" max="3328" width="3.375" style="7" customWidth="1"/>
    <col min="3329" max="3340" width="6.25" style="7" customWidth="1"/>
    <col min="3341" max="3343" width="6.625" style="7" customWidth="1"/>
    <col min="3344" max="3344" width="4.625" style="7" customWidth="1"/>
    <col min="3345" max="3346" width="6.375" style="7" customWidth="1"/>
    <col min="3347" max="3347" width="6.625" style="7" customWidth="1"/>
    <col min="3348" max="3349" width="6.375" style="7" customWidth="1"/>
    <col min="3350" max="3350" width="21.75" style="7" customWidth="1"/>
    <col min="3351" max="3351" width="2.25" style="7" customWidth="1"/>
    <col min="3352" max="3583" width="9" style="7"/>
    <col min="3584" max="3584" width="3.375" style="7" customWidth="1"/>
    <col min="3585" max="3596" width="6.25" style="7" customWidth="1"/>
    <col min="3597" max="3599" width="6.625" style="7" customWidth="1"/>
    <col min="3600" max="3600" width="4.625" style="7" customWidth="1"/>
    <col min="3601" max="3602" width="6.375" style="7" customWidth="1"/>
    <col min="3603" max="3603" width="6.625" style="7" customWidth="1"/>
    <col min="3604" max="3605" width="6.375" style="7" customWidth="1"/>
    <col min="3606" max="3606" width="21.75" style="7" customWidth="1"/>
    <col min="3607" max="3607" width="2.25" style="7" customWidth="1"/>
    <col min="3608" max="3839" width="9" style="7"/>
    <col min="3840" max="3840" width="3.375" style="7" customWidth="1"/>
    <col min="3841" max="3852" width="6.25" style="7" customWidth="1"/>
    <col min="3853" max="3855" width="6.625" style="7" customWidth="1"/>
    <col min="3856" max="3856" width="4.625" style="7" customWidth="1"/>
    <col min="3857" max="3858" width="6.375" style="7" customWidth="1"/>
    <col min="3859" max="3859" width="6.625" style="7" customWidth="1"/>
    <col min="3860" max="3861" width="6.375" style="7" customWidth="1"/>
    <col min="3862" max="3862" width="21.75" style="7" customWidth="1"/>
    <col min="3863" max="3863" width="2.25" style="7" customWidth="1"/>
    <col min="3864" max="4095" width="9" style="7"/>
    <col min="4096" max="4096" width="3.375" style="7" customWidth="1"/>
    <col min="4097" max="4108" width="6.25" style="7" customWidth="1"/>
    <col min="4109" max="4111" width="6.625" style="7" customWidth="1"/>
    <col min="4112" max="4112" width="4.625" style="7" customWidth="1"/>
    <col min="4113" max="4114" width="6.375" style="7" customWidth="1"/>
    <col min="4115" max="4115" width="6.625" style="7" customWidth="1"/>
    <col min="4116" max="4117" width="6.375" style="7" customWidth="1"/>
    <col min="4118" max="4118" width="21.75" style="7" customWidth="1"/>
    <col min="4119" max="4119" width="2.25" style="7" customWidth="1"/>
    <col min="4120" max="4351" width="9" style="7"/>
    <col min="4352" max="4352" width="3.375" style="7" customWidth="1"/>
    <col min="4353" max="4364" width="6.25" style="7" customWidth="1"/>
    <col min="4365" max="4367" width="6.625" style="7" customWidth="1"/>
    <col min="4368" max="4368" width="4.625" style="7" customWidth="1"/>
    <col min="4369" max="4370" width="6.375" style="7" customWidth="1"/>
    <col min="4371" max="4371" width="6.625" style="7" customWidth="1"/>
    <col min="4372" max="4373" width="6.375" style="7" customWidth="1"/>
    <col min="4374" max="4374" width="21.75" style="7" customWidth="1"/>
    <col min="4375" max="4375" width="2.25" style="7" customWidth="1"/>
    <col min="4376" max="4607" width="9" style="7"/>
    <col min="4608" max="4608" width="3.375" style="7" customWidth="1"/>
    <col min="4609" max="4620" width="6.25" style="7" customWidth="1"/>
    <col min="4621" max="4623" width="6.625" style="7" customWidth="1"/>
    <col min="4624" max="4624" width="4.625" style="7" customWidth="1"/>
    <col min="4625" max="4626" width="6.375" style="7" customWidth="1"/>
    <col min="4627" max="4627" width="6.625" style="7" customWidth="1"/>
    <col min="4628" max="4629" width="6.375" style="7" customWidth="1"/>
    <col min="4630" max="4630" width="21.75" style="7" customWidth="1"/>
    <col min="4631" max="4631" width="2.25" style="7" customWidth="1"/>
    <col min="4632" max="4863" width="9" style="7"/>
    <col min="4864" max="4864" width="3.375" style="7" customWidth="1"/>
    <col min="4865" max="4876" width="6.25" style="7" customWidth="1"/>
    <col min="4877" max="4879" width="6.625" style="7" customWidth="1"/>
    <col min="4880" max="4880" width="4.625" style="7" customWidth="1"/>
    <col min="4881" max="4882" width="6.375" style="7" customWidth="1"/>
    <col min="4883" max="4883" width="6.625" style="7" customWidth="1"/>
    <col min="4884" max="4885" width="6.375" style="7" customWidth="1"/>
    <col min="4886" max="4886" width="21.75" style="7" customWidth="1"/>
    <col min="4887" max="4887" width="2.25" style="7" customWidth="1"/>
    <col min="4888" max="5119" width="9" style="7"/>
    <col min="5120" max="5120" width="3.375" style="7" customWidth="1"/>
    <col min="5121" max="5132" width="6.25" style="7" customWidth="1"/>
    <col min="5133" max="5135" width="6.625" style="7" customWidth="1"/>
    <col min="5136" max="5136" width="4.625" style="7" customWidth="1"/>
    <col min="5137" max="5138" width="6.375" style="7" customWidth="1"/>
    <col min="5139" max="5139" width="6.625" style="7" customWidth="1"/>
    <col min="5140" max="5141" width="6.375" style="7" customWidth="1"/>
    <col min="5142" max="5142" width="21.75" style="7" customWidth="1"/>
    <col min="5143" max="5143" width="2.25" style="7" customWidth="1"/>
    <col min="5144" max="5375" width="9" style="7"/>
    <col min="5376" max="5376" width="3.375" style="7" customWidth="1"/>
    <col min="5377" max="5388" width="6.25" style="7" customWidth="1"/>
    <col min="5389" max="5391" width="6.625" style="7" customWidth="1"/>
    <col min="5392" max="5392" width="4.625" style="7" customWidth="1"/>
    <col min="5393" max="5394" width="6.375" style="7" customWidth="1"/>
    <col min="5395" max="5395" width="6.625" style="7" customWidth="1"/>
    <col min="5396" max="5397" width="6.375" style="7" customWidth="1"/>
    <col min="5398" max="5398" width="21.75" style="7" customWidth="1"/>
    <col min="5399" max="5399" width="2.25" style="7" customWidth="1"/>
    <col min="5400" max="5631" width="9" style="7"/>
    <col min="5632" max="5632" width="3.375" style="7" customWidth="1"/>
    <col min="5633" max="5644" width="6.25" style="7" customWidth="1"/>
    <col min="5645" max="5647" width="6.625" style="7" customWidth="1"/>
    <col min="5648" max="5648" width="4.625" style="7" customWidth="1"/>
    <col min="5649" max="5650" width="6.375" style="7" customWidth="1"/>
    <col min="5651" max="5651" width="6.625" style="7" customWidth="1"/>
    <col min="5652" max="5653" width="6.375" style="7" customWidth="1"/>
    <col min="5654" max="5654" width="21.75" style="7" customWidth="1"/>
    <col min="5655" max="5655" width="2.25" style="7" customWidth="1"/>
    <col min="5656" max="5887" width="9" style="7"/>
    <col min="5888" max="5888" width="3.375" style="7" customWidth="1"/>
    <col min="5889" max="5900" width="6.25" style="7" customWidth="1"/>
    <col min="5901" max="5903" width="6.625" style="7" customWidth="1"/>
    <col min="5904" max="5904" width="4.625" style="7" customWidth="1"/>
    <col min="5905" max="5906" width="6.375" style="7" customWidth="1"/>
    <col min="5907" max="5907" width="6.625" style="7" customWidth="1"/>
    <col min="5908" max="5909" width="6.375" style="7" customWidth="1"/>
    <col min="5910" max="5910" width="21.75" style="7" customWidth="1"/>
    <col min="5911" max="5911" width="2.25" style="7" customWidth="1"/>
    <col min="5912" max="6143" width="9" style="7"/>
    <col min="6144" max="6144" width="3.375" style="7" customWidth="1"/>
    <col min="6145" max="6156" width="6.25" style="7" customWidth="1"/>
    <col min="6157" max="6159" width="6.625" style="7" customWidth="1"/>
    <col min="6160" max="6160" width="4.625" style="7" customWidth="1"/>
    <col min="6161" max="6162" width="6.375" style="7" customWidth="1"/>
    <col min="6163" max="6163" width="6.625" style="7" customWidth="1"/>
    <col min="6164" max="6165" width="6.375" style="7" customWidth="1"/>
    <col min="6166" max="6166" width="21.75" style="7" customWidth="1"/>
    <col min="6167" max="6167" width="2.25" style="7" customWidth="1"/>
    <col min="6168" max="6399" width="9" style="7"/>
    <col min="6400" max="6400" width="3.375" style="7" customWidth="1"/>
    <col min="6401" max="6412" width="6.25" style="7" customWidth="1"/>
    <col min="6413" max="6415" width="6.625" style="7" customWidth="1"/>
    <col min="6416" max="6416" width="4.625" style="7" customWidth="1"/>
    <col min="6417" max="6418" width="6.375" style="7" customWidth="1"/>
    <col min="6419" max="6419" width="6.625" style="7" customWidth="1"/>
    <col min="6420" max="6421" width="6.375" style="7" customWidth="1"/>
    <col min="6422" max="6422" width="21.75" style="7" customWidth="1"/>
    <col min="6423" max="6423" width="2.25" style="7" customWidth="1"/>
    <col min="6424" max="6655" width="9" style="7"/>
    <col min="6656" max="6656" width="3.375" style="7" customWidth="1"/>
    <col min="6657" max="6668" width="6.25" style="7" customWidth="1"/>
    <col min="6669" max="6671" width="6.625" style="7" customWidth="1"/>
    <col min="6672" max="6672" width="4.625" style="7" customWidth="1"/>
    <col min="6673" max="6674" width="6.375" style="7" customWidth="1"/>
    <col min="6675" max="6675" width="6.625" style="7" customWidth="1"/>
    <col min="6676" max="6677" width="6.375" style="7" customWidth="1"/>
    <col min="6678" max="6678" width="21.75" style="7" customWidth="1"/>
    <col min="6679" max="6679" width="2.25" style="7" customWidth="1"/>
    <col min="6680" max="6911" width="9" style="7"/>
    <col min="6912" max="6912" width="3.375" style="7" customWidth="1"/>
    <col min="6913" max="6924" width="6.25" style="7" customWidth="1"/>
    <col min="6925" max="6927" width="6.625" style="7" customWidth="1"/>
    <col min="6928" max="6928" width="4.625" style="7" customWidth="1"/>
    <col min="6929" max="6930" width="6.375" style="7" customWidth="1"/>
    <col min="6931" max="6931" width="6.625" style="7" customWidth="1"/>
    <col min="6932" max="6933" width="6.375" style="7" customWidth="1"/>
    <col min="6934" max="6934" width="21.75" style="7" customWidth="1"/>
    <col min="6935" max="6935" width="2.25" style="7" customWidth="1"/>
    <col min="6936" max="7167" width="9" style="7"/>
    <col min="7168" max="7168" width="3.375" style="7" customWidth="1"/>
    <col min="7169" max="7180" width="6.25" style="7" customWidth="1"/>
    <col min="7181" max="7183" width="6.625" style="7" customWidth="1"/>
    <col min="7184" max="7184" width="4.625" style="7" customWidth="1"/>
    <col min="7185" max="7186" width="6.375" style="7" customWidth="1"/>
    <col min="7187" max="7187" width="6.625" style="7" customWidth="1"/>
    <col min="7188" max="7189" width="6.375" style="7" customWidth="1"/>
    <col min="7190" max="7190" width="21.75" style="7" customWidth="1"/>
    <col min="7191" max="7191" width="2.25" style="7" customWidth="1"/>
    <col min="7192" max="7423" width="9" style="7"/>
    <col min="7424" max="7424" width="3.375" style="7" customWidth="1"/>
    <col min="7425" max="7436" width="6.25" style="7" customWidth="1"/>
    <col min="7437" max="7439" width="6.625" style="7" customWidth="1"/>
    <col min="7440" max="7440" width="4.625" style="7" customWidth="1"/>
    <col min="7441" max="7442" width="6.375" style="7" customWidth="1"/>
    <col min="7443" max="7443" width="6.625" style="7" customWidth="1"/>
    <col min="7444" max="7445" width="6.375" style="7" customWidth="1"/>
    <col min="7446" max="7446" width="21.75" style="7" customWidth="1"/>
    <col min="7447" max="7447" width="2.25" style="7" customWidth="1"/>
    <col min="7448" max="7679" width="9" style="7"/>
    <col min="7680" max="7680" width="3.375" style="7" customWidth="1"/>
    <col min="7681" max="7692" width="6.25" style="7" customWidth="1"/>
    <col min="7693" max="7695" width="6.625" style="7" customWidth="1"/>
    <col min="7696" max="7696" width="4.625" style="7" customWidth="1"/>
    <col min="7697" max="7698" width="6.375" style="7" customWidth="1"/>
    <col min="7699" max="7699" width="6.625" style="7" customWidth="1"/>
    <col min="7700" max="7701" width="6.375" style="7" customWidth="1"/>
    <col min="7702" max="7702" width="21.75" style="7" customWidth="1"/>
    <col min="7703" max="7703" width="2.25" style="7" customWidth="1"/>
    <col min="7704" max="7935" width="9" style="7"/>
    <col min="7936" max="7936" width="3.375" style="7" customWidth="1"/>
    <col min="7937" max="7948" width="6.25" style="7" customWidth="1"/>
    <col min="7949" max="7951" width="6.625" style="7" customWidth="1"/>
    <col min="7952" max="7952" width="4.625" style="7" customWidth="1"/>
    <col min="7953" max="7954" width="6.375" style="7" customWidth="1"/>
    <col min="7955" max="7955" width="6.625" style="7" customWidth="1"/>
    <col min="7956" max="7957" width="6.375" style="7" customWidth="1"/>
    <col min="7958" max="7958" width="21.75" style="7" customWidth="1"/>
    <col min="7959" max="7959" width="2.25" style="7" customWidth="1"/>
    <col min="7960" max="8191" width="9" style="7"/>
    <col min="8192" max="8192" width="3.375" style="7" customWidth="1"/>
    <col min="8193" max="8204" width="6.25" style="7" customWidth="1"/>
    <col min="8205" max="8207" width="6.625" style="7" customWidth="1"/>
    <col min="8208" max="8208" width="4.625" style="7" customWidth="1"/>
    <col min="8209" max="8210" width="6.375" style="7" customWidth="1"/>
    <col min="8211" max="8211" width="6.625" style="7" customWidth="1"/>
    <col min="8212" max="8213" width="6.375" style="7" customWidth="1"/>
    <col min="8214" max="8214" width="21.75" style="7" customWidth="1"/>
    <col min="8215" max="8215" width="2.25" style="7" customWidth="1"/>
    <col min="8216" max="8447" width="9" style="7"/>
    <col min="8448" max="8448" width="3.375" style="7" customWidth="1"/>
    <col min="8449" max="8460" width="6.25" style="7" customWidth="1"/>
    <col min="8461" max="8463" width="6.625" style="7" customWidth="1"/>
    <col min="8464" max="8464" width="4.625" style="7" customWidth="1"/>
    <col min="8465" max="8466" width="6.375" style="7" customWidth="1"/>
    <col min="8467" max="8467" width="6.625" style="7" customWidth="1"/>
    <col min="8468" max="8469" width="6.375" style="7" customWidth="1"/>
    <col min="8470" max="8470" width="21.75" style="7" customWidth="1"/>
    <col min="8471" max="8471" width="2.25" style="7" customWidth="1"/>
    <col min="8472" max="8703" width="9" style="7"/>
    <col min="8704" max="8704" width="3.375" style="7" customWidth="1"/>
    <col min="8705" max="8716" width="6.25" style="7" customWidth="1"/>
    <col min="8717" max="8719" width="6.625" style="7" customWidth="1"/>
    <col min="8720" max="8720" width="4.625" style="7" customWidth="1"/>
    <col min="8721" max="8722" width="6.375" style="7" customWidth="1"/>
    <col min="8723" max="8723" width="6.625" style="7" customWidth="1"/>
    <col min="8724" max="8725" width="6.375" style="7" customWidth="1"/>
    <col min="8726" max="8726" width="21.75" style="7" customWidth="1"/>
    <col min="8727" max="8727" width="2.25" style="7" customWidth="1"/>
    <col min="8728" max="8959" width="9" style="7"/>
    <col min="8960" max="8960" width="3.375" style="7" customWidth="1"/>
    <col min="8961" max="8972" width="6.25" style="7" customWidth="1"/>
    <col min="8973" max="8975" width="6.625" style="7" customWidth="1"/>
    <col min="8976" max="8976" width="4.625" style="7" customWidth="1"/>
    <col min="8977" max="8978" width="6.375" style="7" customWidth="1"/>
    <col min="8979" max="8979" width="6.625" style="7" customWidth="1"/>
    <col min="8980" max="8981" width="6.375" style="7" customWidth="1"/>
    <col min="8982" max="8982" width="21.75" style="7" customWidth="1"/>
    <col min="8983" max="8983" width="2.25" style="7" customWidth="1"/>
    <col min="8984" max="9215" width="9" style="7"/>
    <col min="9216" max="9216" width="3.375" style="7" customWidth="1"/>
    <col min="9217" max="9228" width="6.25" style="7" customWidth="1"/>
    <col min="9229" max="9231" width="6.625" style="7" customWidth="1"/>
    <col min="9232" max="9232" width="4.625" style="7" customWidth="1"/>
    <col min="9233" max="9234" width="6.375" style="7" customWidth="1"/>
    <col min="9235" max="9235" width="6.625" style="7" customWidth="1"/>
    <col min="9236" max="9237" width="6.375" style="7" customWidth="1"/>
    <col min="9238" max="9238" width="21.75" style="7" customWidth="1"/>
    <col min="9239" max="9239" width="2.25" style="7" customWidth="1"/>
    <col min="9240" max="9471" width="9" style="7"/>
    <col min="9472" max="9472" width="3.375" style="7" customWidth="1"/>
    <col min="9473" max="9484" width="6.25" style="7" customWidth="1"/>
    <col min="9485" max="9487" width="6.625" style="7" customWidth="1"/>
    <col min="9488" max="9488" width="4.625" style="7" customWidth="1"/>
    <col min="9489" max="9490" width="6.375" style="7" customWidth="1"/>
    <col min="9491" max="9491" width="6.625" style="7" customWidth="1"/>
    <col min="9492" max="9493" width="6.375" style="7" customWidth="1"/>
    <col min="9494" max="9494" width="21.75" style="7" customWidth="1"/>
    <col min="9495" max="9495" width="2.25" style="7" customWidth="1"/>
    <col min="9496" max="9727" width="9" style="7"/>
    <col min="9728" max="9728" width="3.375" style="7" customWidth="1"/>
    <col min="9729" max="9740" width="6.25" style="7" customWidth="1"/>
    <col min="9741" max="9743" width="6.625" style="7" customWidth="1"/>
    <col min="9744" max="9744" width="4.625" style="7" customWidth="1"/>
    <col min="9745" max="9746" width="6.375" style="7" customWidth="1"/>
    <col min="9747" max="9747" width="6.625" style="7" customWidth="1"/>
    <col min="9748" max="9749" width="6.375" style="7" customWidth="1"/>
    <col min="9750" max="9750" width="21.75" style="7" customWidth="1"/>
    <col min="9751" max="9751" width="2.25" style="7" customWidth="1"/>
    <col min="9752" max="9983" width="9" style="7"/>
    <col min="9984" max="9984" width="3.375" style="7" customWidth="1"/>
    <col min="9985" max="9996" width="6.25" style="7" customWidth="1"/>
    <col min="9997" max="9999" width="6.625" style="7" customWidth="1"/>
    <col min="10000" max="10000" width="4.625" style="7" customWidth="1"/>
    <col min="10001" max="10002" width="6.375" style="7" customWidth="1"/>
    <col min="10003" max="10003" width="6.625" style="7" customWidth="1"/>
    <col min="10004" max="10005" width="6.375" style="7" customWidth="1"/>
    <col min="10006" max="10006" width="21.75" style="7" customWidth="1"/>
    <col min="10007" max="10007" width="2.25" style="7" customWidth="1"/>
    <col min="10008" max="10239" width="9" style="7"/>
    <col min="10240" max="10240" width="3.375" style="7" customWidth="1"/>
    <col min="10241" max="10252" width="6.25" style="7" customWidth="1"/>
    <col min="10253" max="10255" width="6.625" style="7" customWidth="1"/>
    <col min="10256" max="10256" width="4.625" style="7" customWidth="1"/>
    <col min="10257" max="10258" width="6.375" style="7" customWidth="1"/>
    <col min="10259" max="10259" width="6.625" style="7" customWidth="1"/>
    <col min="10260" max="10261" width="6.375" style="7" customWidth="1"/>
    <col min="10262" max="10262" width="21.75" style="7" customWidth="1"/>
    <col min="10263" max="10263" width="2.25" style="7" customWidth="1"/>
    <col min="10264" max="10495" width="9" style="7"/>
    <col min="10496" max="10496" width="3.375" style="7" customWidth="1"/>
    <col min="10497" max="10508" width="6.25" style="7" customWidth="1"/>
    <col min="10509" max="10511" width="6.625" style="7" customWidth="1"/>
    <col min="10512" max="10512" width="4.625" style="7" customWidth="1"/>
    <col min="10513" max="10514" width="6.375" style="7" customWidth="1"/>
    <col min="10515" max="10515" width="6.625" style="7" customWidth="1"/>
    <col min="10516" max="10517" width="6.375" style="7" customWidth="1"/>
    <col min="10518" max="10518" width="21.75" style="7" customWidth="1"/>
    <col min="10519" max="10519" width="2.25" style="7" customWidth="1"/>
    <col min="10520" max="10751" width="9" style="7"/>
    <col min="10752" max="10752" width="3.375" style="7" customWidth="1"/>
    <col min="10753" max="10764" width="6.25" style="7" customWidth="1"/>
    <col min="10765" max="10767" width="6.625" style="7" customWidth="1"/>
    <col min="10768" max="10768" width="4.625" style="7" customWidth="1"/>
    <col min="10769" max="10770" width="6.375" style="7" customWidth="1"/>
    <col min="10771" max="10771" width="6.625" style="7" customWidth="1"/>
    <col min="10772" max="10773" width="6.375" style="7" customWidth="1"/>
    <col min="10774" max="10774" width="21.75" style="7" customWidth="1"/>
    <col min="10775" max="10775" width="2.25" style="7" customWidth="1"/>
    <col min="10776" max="11007" width="9" style="7"/>
    <col min="11008" max="11008" width="3.375" style="7" customWidth="1"/>
    <col min="11009" max="11020" width="6.25" style="7" customWidth="1"/>
    <col min="11021" max="11023" width="6.625" style="7" customWidth="1"/>
    <col min="11024" max="11024" width="4.625" style="7" customWidth="1"/>
    <col min="11025" max="11026" width="6.375" style="7" customWidth="1"/>
    <col min="11027" max="11027" width="6.625" style="7" customWidth="1"/>
    <col min="11028" max="11029" width="6.375" style="7" customWidth="1"/>
    <col min="11030" max="11030" width="21.75" style="7" customWidth="1"/>
    <col min="11031" max="11031" width="2.25" style="7" customWidth="1"/>
    <col min="11032" max="11263" width="9" style="7"/>
    <col min="11264" max="11264" width="3.375" style="7" customWidth="1"/>
    <col min="11265" max="11276" width="6.25" style="7" customWidth="1"/>
    <col min="11277" max="11279" width="6.625" style="7" customWidth="1"/>
    <col min="11280" max="11280" width="4.625" style="7" customWidth="1"/>
    <col min="11281" max="11282" width="6.375" style="7" customWidth="1"/>
    <col min="11283" max="11283" width="6.625" style="7" customWidth="1"/>
    <col min="11284" max="11285" width="6.375" style="7" customWidth="1"/>
    <col min="11286" max="11286" width="21.75" style="7" customWidth="1"/>
    <col min="11287" max="11287" width="2.25" style="7" customWidth="1"/>
    <col min="11288" max="11519" width="9" style="7"/>
    <col min="11520" max="11520" width="3.375" style="7" customWidth="1"/>
    <col min="11521" max="11532" width="6.25" style="7" customWidth="1"/>
    <col min="11533" max="11535" width="6.625" style="7" customWidth="1"/>
    <col min="11536" max="11536" width="4.625" style="7" customWidth="1"/>
    <col min="11537" max="11538" width="6.375" style="7" customWidth="1"/>
    <col min="11539" max="11539" width="6.625" style="7" customWidth="1"/>
    <col min="11540" max="11541" width="6.375" style="7" customWidth="1"/>
    <col min="11542" max="11542" width="21.75" style="7" customWidth="1"/>
    <col min="11543" max="11543" width="2.25" style="7" customWidth="1"/>
    <col min="11544" max="11775" width="9" style="7"/>
    <col min="11776" max="11776" width="3.375" style="7" customWidth="1"/>
    <col min="11777" max="11788" width="6.25" style="7" customWidth="1"/>
    <col min="11789" max="11791" width="6.625" style="7" customWidth="1"/>
    <col min="11792" max="11792" width="4.625" style="7" customWidth="1"/>
    <col min="11793" max="11794" width="6.375" style="7" customWidth="1"/>
    <col min="11795" max="11795" width="6.625" style="7" customWidth="1"/>
    <col min="11796" max="11797" width="6.375" style="7" customWidth="1"/>
    <col min="11798" max="11798" width="21.75" style="7" customWidth="1"/>
    <col min="11799" max="11799" width="2.25" style="7" customWidth="1"/>
    <col min="11800" max="12031" width="9" style="7"/>
    <col min="12032" max="12032" width="3.375" style="7" customWidth="1"/>
    <col min="12033" max="12044" width="6.25" style="7" customWidth="1"/>
    <col min="12045" max="12047" width="6.625" style="7" customWidth="1"/>
    <col min="12048" max="12048" width="4.625" style="7" customWidth="1"/>
    <col min="12049" max="12050" width="6.375" style="7" customWidth="1"/>
    <col min="12051" max="12051" width="6.625" style="7" customWidth="1"/>
    <col min="12052" max="12053" width="6.375" style="7" customWidth="1"/>
    <col min="12054" max="12054" width="21.75" style="7" customWidth="1"/>
    <col min="12055" max="12055" width="2.25" style="7" customWidth="1"/>
    <col min="12056" max="12287" width="9" style="7"/>
    <col min="12288" max="12288" width="3.375" style="7" customWidth="1"/>
    <col min="12289" max="12300" width="6.25" style="7" customWidth="1"/>
    <col min="12301" max="12303" width="6.625" style="7" customWidth="1"/>
    <col min="12304" max="12304" width="4.625" style="7" customWidth="1"/>
    <col min="12305" max="12306" width="6.375" style="7" customWidth="1"/>
    <col min="12307" max="12307" width="6.625" style="7" customWidth="1"/>
    <col min="12308" max="12309" width="6.375" style="7" customWidth="1"/>
    <col min="12310" max="12310" width="21.75" style="7" customWidth="1"/>
    <col min="12311" max="12311" width="2.25" style="7" customWidth="1"/>
    <col min="12312" max="12543" width="9" style="7"/>
    <col min="12544" max="12544" width="3.375" style="7" customWidth="1"/>
    <col min="12545" max="12556" width="6.25" style="7" customWidth="1"/>
    <col min="12557" max="12559" width="6.625" style="7" customWidth="1"/>
    <col min="12560" max="12560" width="4.625" style="7" customWidth="1"/>
    <col min="12561" max="12562" width="6.375" style="7" customWidth="1"/>
    <col min="12563" max="12563" width="6.625" style="7" customWidth="1"/>
    <col min="12564" max="12565" width="6.375" style="7" customWidth="1"/>
    <col min="12566" max="12566" width="21.75" style="7" customWidth="1"/>
    <col min="12567" max="12567" width="2.25" style="7" customWidth="1"/>
    <col min="12568" max="12799" width="9" style="7"/>
    <col min="12800" max="12800" width="3.375" style="7" customWidth="1"/>
    <col min="12801" max="12812" width="6.25" style="7" customWidth="1"/>
    <col min="12813" max="12815" width="6.625" style="7" customWidth="1"/>
    <col min="12816" max="12816" width="4.625" style="7" customWidth="1"/>
    <col min="12817" max="12818" width="6.375" style="7" customWidth="1"/>
    <col min="12819" max="12819" width="6.625" style="7" customWidth="1"/>
    <col min="12820" max="12821" width="6.375" style="7" customWidth="1"/>
    <col min="12822" max="12822" width="21.75" style="7" customWidth="1"/>
    <col min="12823" max="12823" width="2.25" style="7" customWidth="1"/>
    <col min="12824" max="13055" width="9" style="7"/>
    <col min="13056" max="13056" width="3.375" style="7" customWidth="1"/>
    <col min="13057" max="13068" width="6.25" style="7" customWidth="1"/>
    <col min="13069" max="13071" width="6.625" style="7" customWidth="1"/>
    <col min="13072" max="13072" width="4.625" style="7" customWidth="1"/>
    <col min="13073" max="13074" width="6.375" style="7" customWidth="1"/>
    <col min="13075" max="13075" width="6.625" style="7" customWidth="1"/>
    <col min="13076" max="13077" width="6.375" style="7" customWidth="1"/>
    <col min="13078" max="13078" width="21.75" style="7" customWidth="1"/>
    <col min="13079" max="13079" width="2.25" style="7" customWidth="1"/>
    <col min="13080" max="13311" width="9" style="7"/>
    <col min="13312" max="13312" width="3.375" style="7" customWidth="1"/>
    <col min="13313" max="13324" width="6.25" style="7" customWidth="1"/>
    <col min="13325" max="13327" width="6.625" style="7" customWidth="1"/>
    <col min="13328" max="13328" width="4.625" style="7" customWidth="1"/>
    <col min="13329" max="13330" width="6.375" style="7" customWidth="1"/>
    <col min="13331" max="13331" width="6.625" style="7" customWidth="1"/>
    <col min="13332" max="13333" width="6.375" style="7" customWidth="1"/>
    <col min="13334" max="13334" width="21.75" style="7" customWidth="1"/>
    <col min="13335" max="13335" width="2.25" style="7" customWidth="1"/>
    <col min="13336" max="13567" width="9" style="7"/>
    <col min="13568" max="13568" width="3.375" style="7" customWidth="1"/>
    <col min="13569" max="13580" width="6.25" style="7" customWidth="1"/>
    <col min="13581" max="13583" width="6.625" style="7" customWidth="1"/>
    <col min="13584" max="13584" width="4.625" style="7" customWidth="1"/>
    <col min="13585" max="13586" width="6.375" style="7" customWidth="1"/>
    <col min="13587" max="13587" width="6.625" style="7" customWidth="1"/>
    <col min="13588" max="13589" width="6.375" style="7" customWidth="1"/>
    <col min="13590" max="13590" width="21.75" style="7" customWidth="1"/>
    <col min="13591" max="13591" width="2.25" style="7" customWidth="1"/>
    <col min="13592" max="13823" width="9" style="7"/>
    <col min="13824" max="13824" width="3.375" style="7" customWidth="1"/>
    <col min="13825" max="13836" width="6.25" style="7" customWidth="1"/>
    <col min="13837" max="13839" width="6.625" style="7" customWidth="1"/>
    <col min="13840" max="13840" width="4.625" style="7" customWidth="1"/>
    <col min="13841" max="13842" width="6.375" style="7" customWidth="1"/>
    <col min="13843" max="13843" width="6.625" style="7" customWidth="1"/>
    <col min="13844" max="13845" width="6.375" style="7" customWidth="1"/>
    <col min="13846" max="13846" width="21.75" style="7" customWidth="1"/>
    <col min="13847" max="13847" width="2.25" style="7" customWidth="1"/>
    <col min="13848" max="14079" width="9" style="7"/>
    <col min="14080" max="14080" width="3.375" style="7" customWidth="1"/>
    <col min="14081" max="14092" width="6.25" style="7" customWidth="1"/>
    <col min="14093" max="14095" width="6.625" style="7" customWidth="1"/>
    <col min="14096" max="14096" width="4.625" style="7" customWidth="1"/>
    <col min="14097" max="14098" width="6.375" style="7" customWidth="1"/>
    <col min="14099" max="14099" width="6.625" style="7" customWidth="1"/>
    <col min="14100" max="14101" width="6.375" style="7" customWidth="1"/>
    <col min="14102" max="14102" width="21.75" style="7" customWidth="1"/>
    <col min="14103" max="14103" width="2.25" style="7" customWidth="1"/>
    <col min="14104" max="14335" width="9" style="7"/>
    <col min="14336" max="14336" width="3.375" style="7" customWidth="1"/>
    <col min="14337" max="14348" width="6.25" style="7" customWidth="1"/>
    <col min="14349" max="14351" width="6.625" style="7" customWidth="1"/>
    <col min="14352" max="14352" width="4.625" style="7" customWidth="1"/>
    <col min="14353" max="14354" width="6.375" style="7" customWidth="1"/>
    <col min="14355" max="14355" width="6.625" style="7" customWidth="1"/>
    <col min="14356" max="14357" width="6.375" style="7" customWidth="1"/>
    <col min="14358" max="14358" width="21.75" style="7" customWidth="1"/>
    <col min="14359" max="14359" width="2.25" style="7" customWidth="1"/>
    <col min="14360" max="14591" width="9" style="7"/>
    <col min="14592" max="14592" width="3.375" style="7" customWidth="1"/>
    <col min="14593" max="14604" width="6.25" style="7" customWidth="1"/>
    <col min="14605" max="14607" width="6.625" style="7" customWidth="1"/>
    <col min="14608" max="14608" width="4.625" style="7" customWidth="1"/>
    <col min="14609" max="14610" width="6.375" style="7" customWidth="1"/>
    <col min="14611" max="14611" width="6.625" style="7" customWidth="1"/>
    <col min="14612" max="14613" width="6.375" style="7" customWidth="1"/>
    <col min="14614" max="14614" width="21.75" style="7" customWidth="1"/>
    <col min="14615" max="14615" width="2.25" style="7" customWidth="1"/>
    <col min="14616" max="14847" width="9" style="7"/>
    <col min="14848" max="14848" width="3.375" style="7" customWidth="1"/>
    <col min="14849" max="14860" width="6.25" style="7" customWidth="1"/>
    <col min="14861" max="14863" width="6.625" style="7" customWidth="1"/>
    <col min="14864" max="14864" width="4.625" style="7" customWidth="1"/>
    <col min="14865" max="14866" width="6.375" style="7" customWidth="1"/>
    <col min="14867" max="14867" width="6.625" style="7" customWidth="1"/>
    <col min="14868" max="14869" width="6.375" style="7" customWidth="1"/>
    <col min="14870" max="14870" width="21.75" style="7" customWidth="1"/>
    <col min="14871" max="14871" width="2.25" style="7" customWidth="1"/>
    <col min="14872" max="15103" width="9" style="7"/>
    <col min="15104" max="15104" width="3.375" style="7" customWidth="1"/>
    <col min="15105" max="15116" width="6.25" style="7" customWidth="1"/>
    <col min="15117" max="15119" width="6.625" style="7" customWidth="1"/>
    <col min="15120" max="15120" width="4.625" style="7" customWidth="1"/>
    <col min="15121" max="15122" width="6.375" style="7" customWidth="1"/>
    <col min="15123" max="15123" width="6.625" style="7" customWidth="1"/>
    <col min="15124" max="15125" width="6.375" style="7" customWidth="1"/>
    <col min="15126" max="15126" width="21.75" style="7" customWidth="1"/>
    <col min="15127" max="15127" width="2.25" style="7" customWidth="1"/>
    <col min="15128" max="15359" width="9" style="7"/>
    <col min="15360" max="15360" width="3.375" style="7" customWidth="1"/>
    <col min="15361" max="15372" width="6.25" style="7" customWidth="1"/>
    <col min="15373" max="15375" width="6.625" style="7" customWidth="1"/>
    <col min="15376" max="15376" width="4.625" style="7" customWidth="1"/>
    <col min="15377" max="15378" width="6.375" style="7" customWidth="1"/>
    <col min="15379" max="15379" width="6.625" style="7" customWidth="1"/>
    <col min="15380" max="15381" width="6.375" style="7" customWidth="1"/>
    <col min="15382" max="15382" width="21.75" style="7" customWidth="1"/>
    <col min="15383" max="15383" width="2.25" style="7" customWidth="1"/>
    <col min="15384" max="15615" width="9" style="7"/>
    <col min="15616" max="15616" width="3.375" style="7" customWidth="1"/>
    <col min="15617" max="15628" width="6.25" style="7" customWidth="1"/>
    <col min="15629" max="15631" width="6.625" style="7" customWidth="1"/>
    <col min="15632" max="15632" width="4.625" style="7" customWidth="1"/>
    <col min="15633" max="15634" width="6.375" style="7" customWidth="1"/>
    <col min="15635" max="15635" width="6.625" style="7" customWidth="1"/>
    <col min="15636" max="15637" width="6.375" style="7" customWidth="1"/>
    <col min="15638" max="15638" width="21.75" style="7" customWidth="1"/>
    <col min="15639" max="15639" width="2.25" style="7" customWidth="1"/>
    <col min="15640" max="15871" width="9" style="7"/>
    <col min="15872" max="15872" width="3.375" style="7" customWidth="1"/>
    <col min="15873" max="15884" width="6.25" style="7" customWidth="1"/>
    <col min="15885" max="15887" width="6.625" style="7" customWidth="1"/>
    <col min="15888" max="15888" width="4.625" style="7" customWidth="1"/>
    <col min="15889" max="15890" width="6.375" style="7" customWidth="1"/>
    <col min="15891" max="15891" width="6.625" style="7" customWidth="1"/>
    <col min="15892" max="15893" width="6.375" style="7" customWidth="1"/>
    <col min="15894" max="15894" width="21.75" style="7" customWidth="1"/>
    <col min="15895" max="15895" width="2.25" style="7" customWidth="1"/>
    <col min="15896" max="16127" width="9" style="7"/>
    <col min="16128" max="16128" width="3.375" style="7" customWidth="1"/>
    <col min="16129" max="16140" width="6.25" style="7" customWidth="1"/>
    <col min="16141" max="16143" width="6.625" style="7" customWidth="1"/>
    <col min="16144" max="16144" width="4.625" style="7" customWidth="1"/>
    <col min="16145" max="16146" width="6.375" style="7" customWidth="1"/>
    <col min="16147" max="16147" width="6.625" style="7" customWidth="1"/>
    <col min="16148" max="16149" width="6.375" style="7" customWidth="1"/>
    <col min="16150" max="16150" width="21.75" style="7" customWidth="1"/>
    <col min="16151" max="16151" width="2.25" style="7" customWidth="1"/>
    <col min="16152" max="16384" width="9" style="7"/>
  </cols>
  <sheetData>
    <row r="1" spans="1:24" ht="16.5" customHeight="1" thickBot="1" x14ac:dyDescent="0.2">
      <c r="A1" s="2"/>
      <c r="B1" s="508"/>
      <c r="C1" s="3" t="s">
        <v>80</v>
      </c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4"/>
      <c r="P1" s="5"/>
      <c r="Q1" s="5"/>
      <c r="R1" s="5"/>
      <c r="S1" s="5"/>
      <c r="T1" s="5"/>
      <c r="U1" s="5"/>
      <c r="V1" s="548" t="s">
        <v>247</v>
      </c>
      <c r="W1" s="548"/>
      <c r="X1" s="6"/>
    </row>
    <row r="2" spans="1:24" ht="16.5" customHeight="1" thickBot="1" x14ac:dyDescent="0.2">
      <c r="A2" s="8" t="s">
        <v>248</v>
      </c>
      <c r="B2" s="509"/>
      <c r="C2" s="9" t="s">
        <v>81</v>
      </c>
      <c r="D2" s="9" t="s">
        <v>82</v>
      </c>
      <c r="E2" s="9" t="s">
        <v>83</v>
      </c>
      <c r="F2" s="9" t="s">
        <v>84</v>
      </c>
      <c r="G2" s="9" t="s">
        <v>85</v>
      </c>
      <c r="H2" s="9" t="s">
        <v>86</v>
      </c>
      <c r="I2" s="10" t="s">
        <v>87</v>
      </c>
      <c r="J2" s="9" t="s">
        <v>88</v>
      </c>
      <c r="K2" s="9" t="s">
        <v>89</v>
      </c>
      <c r="L2" s="9" t="s">
        <v>90</v>
      </c>
      <c r="M2" s="9" t="s">
        <v>91</v>
      </c>
      <c r="N2" s="11" t="s">
        <v>92</v>
      </c>
      <c r="O2" s="12" t="s">
        <v>93</v>
      </c>
      <c r="P2" s="12" t="s">
        <v>94</v>
      </c>
      <c r="Q2" s="12" t="s">
        <v>95</v>
      </c>
      <c r="R2" s="12" t="s">
        <v>96</v>
      </c>
      <c r="S2" s="10" t="s">
        <v>97</v>
      </c>
      <c r="T2" s="13" t="s">
        <v>98</v>
      </c>
      <c r="U2" s="11" t="s">
        <v>99</v>
      </c>
      <c r="V2" s="115" t="s">
        <v>249</v>
      </c>
      <c r="W2" s="116" t="s">
        <v>250</v>
      </c>
      <c r="X2" s="14" t="s">
        <v>100</v>
      </c>
    </row>
    <row r="3" spans="1:24" ht="15" customHeight="1" x14ac:dyDescent="0.15">
      <c r="A3" s="15" t="s">
        <v>251</v>
      </c>
      <c r="B3" s="510">
        <v>1966</v>
      </c>
      <c r="C3" s="247">
        <v>840</v>
      </c>
      <c r="D3" s="247">
        <v>18374</v>
      </c>
      <c r="E3" s="247">
        <v>6700</v>
      </c>
      <c r="F3" s="247">
        <v>9000</v>
      </c>
      <c r="G3" s="247">
        <v>5360</v>
      </c>
      <c r="H3" s="247">
        <v>3600</v>
      </c>
      <c r="I3" s="248">
        <v>5000</v>
      </c>
      <c r="J3" s="247">
        <v>1205</v>
      </c>
      <c r="K3" s="247">
        <v>12425</v>
      </c>
      <c r="L3" s="247">
        <v>54505</v>
      </c>
      <c r="M3" s="247">
        <v>42138</v>
      </c>
      <c r="N3" s="249">
        <v>21628</v>
      </c>
      <c r="O3" s="19">
        <f t="shared" ref="O3:O15" si="0">SUM(C3:H3)</f>
        <v>43874</v>
      </c>
      <c r="P3" s="19">
        <f>SUM(I3:N3)</f>
        <v>136901</v>
      </c>
      <c r="Q3" s="19">
        <f>O3+P3</f>
        <v>180775</v>
      </c>
      <c r="R3" s="20"/>
      <c r="S3" s="17"/>
      <c r="T3" s="21"/>
      <c r="U3" s="18"/>
      <c r="V3" s="117"/>
      <c r="W3" s="22"/>
      <c r="X3" s="23"/>
    </row>
    <row r="4" spans="1:24" ht="15" hidden="1" customHeight="1" x14ac:dyDescent="0.15">
      <c r="A4" s="15" t="s">
        <v>101</v>
      </c>
      <c r="B4" s="510">
        <v>1967</v>
      </c>
      <c r="C4" s="250">
        <v>2344</v>
      </c>
      <c r="D4" s="250">
        <v>25971</v>
      </c>
      <c r="E4" s="250">
        <v>9782</v>
      </c>
      <c r="F4" s="250">
        <v>9983</v>
      </c>
      <c r="G4" s="250">
        <v>11433</v>
      </c>
      <c r="H4" s="250">
        <v>7646</v>
      </c>
      <c r="I4" s="251">
        <v>7868</v>
      </c>
      <c r="J4" s="250">
        <v>1309</v>
      </c>
      <c r="K4" s="250">
        <v>9210</v>
      </c>
      <c r="L4" s="250">
        <v>67962</v>
      </c>
      <c r="M4" s="250">
        <v>57746</v>
      </c>
      <c r="N4" s="252">
        <v>20525</v>
      </c>
      <c r="O4" s="27">
        <f t="shared" si="0"/>
        <v>67159</v>
      </c>
      <c r="P4" s="27">
        <f t="shared" ref="P4:P52" si="1">SUM(I4:N4)</f>
        <v>164620</v>
      </c>
      <c r="Q4" s="27">
        <f t="shared" ref="Q4:Q52" si="2">O4+P4</f>
        <v>231779</v>
      </c>
      <c r="R4" s="28">
        <f>Q4/Q3</f>
        <v>1.2821407827409763</v>
      </c>
      <c r="S4" s="25"/>
      <c r="T4" s="29"/>
      <c r="U4" s="26"/>
      <c r="V4" s="30"/>
      <c r="W4" s="31"/>
      <c r="X4" s="32"/>
    </row>
    <row r="5" spans="1:24" ht="15" hidden="1" customHeight="1" x14ac:dyDescent="0.15">
      <c r="A5" s="15" t="s">
        <v>102</v>
      </c>
      <c r="B5" s="510">
        <v>1968</v>
      </c>
      <c r="C5" s="250">
        <v>600</v>
      </c>
      <c r="D5" s="250">
        <v>26906</v>
      </c>
      <c r="E5" s="250">
        <v>13348</v>
      </c>
      <c r="F5" s="250">
        <v>14655</v>
      </c>
      <c r="G5" s="250">
        <v>17445</v>
      </c>
      <c r="H5" s="250">
        <v>12381</v>
      </c>
      <c r="I5" s="251">
        <v>10430</v>
      </c>
      <c r="J5" s="250">
        <v>2638</v>
      </c>
      <c r="K5" s="250">
        <v>6509</v>
      </c>
      <c r="L5" s="250">
        <v>73018</v>
      </c>
      <c r="M5" s="250">
        <v>53299</v>
      </c>
      <c r="N5" s="252">
        <v>40662</v>
      </c>
      <c r="O5" s="27">
        <f t="shared" si="0"/>
        <v>85335</v>
      </c>
      <c r="P5" s="27">
        <f t="shared" si="1"/>
        <v>186556</v>
      </c>
      <c r="Q5" s="27">
        <f t="shared" si="2"/>
        <v>271891</v>
      </c>
      <c r="R5" s="28">
        <f>Q5/Q4</f>
        <v>1.1730614076339962</v>
      </c>
      <c r="S5" s="25"/>
      <c r="T5" s="29"/>
      <c r="U5" s="26"/>
      <c r="V5" s="30"/>
      <c r="W5" s="31"/>
      <c r="X5" s="32"/>
    </row>
    <row r="6" spans="1:24" ht="15" hidden="1" customHeight="1" x14ac:dyDescent="0.15">
      <c r="A6" s="15" t="s">
        <v>103</v>
      </c>
      <c r="B6" s="510">
        <v>1969</v>
      </c>
      <c r="C6" s="250">
        <v>2629</v>
      </c>
      <c r="D6" s="250">
        <v>29378</v>
      </c>
      <c r="E6" s="250">
        <v>14775</v>
      </c>
      <c r="F6" s="250">
        <v>21397</v>
      </c>
      <c r="G6" s="250">
        <v>18856</v>
      </c>
      <c r="H6" s="250">
        <v>14149</v>
      </c>
      <c r="I6" s="251">
        <v>10968</v>
      </c>
      <c r="J6" s="250">
        <v>2403</v>
      </c>
      <c r="K6" s="250">
        <v>22632</v>
      </c>
      <c r="L6" s="250">
        <v>74326</v>
      </c>
      <c r="M6" s="250">
        <v>65665</v>
      </c>
      <c r="N6" s="252">
        <v>59385</v>
      </c>
      <c r="O6" s="27">
        <f t="shared" si="0"/>
        <v>101184</v>
      </c>
      <c r="P6" s="27">
        <f t="shared" si="1"/>
        <v>235379</v>
      </c>
      <c r="Q6" s="27">
        <f t="shared" si="2"/>
        <v>336563</v>
      </c>
      <c r="R6" s="28">
        <f>Q6/Q5</f>
        <v>1.2378600247893456</v>
      </c>
      <c r="S6" s="25"/>
      <c r="T6" s="29"/>
      <c r="U6" s="26"/>
      <c r="V6" s="30"/>
      <c r="W6" s="31"/>
      <c r="X6" s="32"/>
    </row>
    <row r="7" spans="1:24" ht="15" customHeight="1" x14ac:dyDescent="0.15">
      <c r="A7" s="15" t="s">
        <v>104</v>
      </c>
      <c r="B7" s="510">
        <v>1970</v>
      </c>
      <c r="C7" s="250">
        <v>5480</v>
      </c>
      <c r="D7" s="250">
        <v>44488</v>
      </c>
      <c r="E7" s="250">
        <v>11941</v>
      </c>
      <c r="F7" s="250">
        <v>16878</v>
      </c>
      <c r="G7" s="250">
        <v>18259</v>
      </c>
      <c r="H7" s="250">
        <v>13460</v>
      </c>
      <c r="I7" s="251">
        <v>12165</v>
      </c>
      <c r="J7" s="250">
        <v>2540</v>
      </c>
      <c r="K7" s="250">
        <v>32069</v>
      </c>
      <c r="L7" s="250">
        <v>101117</v>
      </c>
      <c r="M7" s="250">
        <v>78501</v>
      </c>
      <c r="N7" s="252">
        <v>54492</v>
      </c>
      <c r="O7" s="27">
        <f t="shared" si="0"/>
        <v>110506</v>
      </c>
      <c r="P7" s="27">
        <f t="shared" si="1"/>
        <v>280884</v>
      </c>
      <c r="Q7" s="27">
        <f t="shared" si="2"/>
        <v>391390</v>
      </c>
      <c r="R7" s="28">
        <f t="shared" ref="R7:R19" si="3">Q7/Q6</f>
        <v>1.1629026363563435</v>
      </c>
      <c r="S7" s="25"/>
      <c r="T7" s="29"/>
      <c r="U7" s="26"/>
      <c r="V7" s="30"/>
      <c r="W7" s="31"/>
      <c r="X7" s="32"/>
    </row>
    <row r="8" spans="1:24" ht="15" hidden="1" customHeight="1" x14ac:dyDescent="0.15">
      <c r="A8" s="15" t="s">
        <v>105</v>
      </c>
      <c r="B8" s="510">
        <v>1971</v>
      </c>
      <c r="C8" s="250">
        <v>6028</v>
      </c>
      <c r="D8" s="250">
        <v>48937</v>
      </c>
      <c r="E8" s="250">
        <v>13135</v>
      </c>
      <c r="F8" s="250">
        <v>18566</v>
      </c>
      <c r="G8" s="250">
        <v>20085</v>
      </c>
      <c r="H8" s="250">
        <v>14804</v>
      </c>
      <c r="I8" s="251">
        <v>13382</v>
      </c>
      <c r="J8" s="250">
        <v>2794</v>
      </c>
      <c r="K8" s="250">
        <v>30401</v>
      </c>
      <c r="L8" s="250">
        <v>115377</v>
      </c>
      <c r="M8" s="250">
        <v>84722</v>
      </c>
      <c r="N8" s="252">
        <v>55565</v>
      </c>
      <c r="O8" s="27">
        <f t="shared" si="0"/>
        <v>121555</v>
      </c>
      <c r="P8" s="27">
        <f t="shared" si="1"/>
        <v>302241</v>
      </c>
      <c r="Q8" s="27">
        <f t="shared" si="2"/>
        <v>423796</v>
      </c>
      <c r="R8" s="28">
        <f t="shared" si="3"/>
        <v>1.0827972099440455</v>
      </c>
      <c r="S8" s="25"/>
      <c r="T8" s="29"/>
      <c r="U8" s="26"/>
      <c r="V8" s="30"/>
      <c r="W8" s="31"/>
      <c r="X8" s="32"/>
    </row>
    <row r="9" spans="1:24" ht="15" hidden="1" customHeight="1" x14ac:dyDescent="0.15">
      <c r="A9" s="15" t="s">
        <v>106</v>
      </c>
      <c r="B9" s="510">
        <v>1972</v>
      </c>
      <c r="C9" s="250"/>
      <c r="D9" s="250">
        <v>31535</v>
      </c>
      <c r="E9" s="250">
        <v>11800</v>
      </c>
      <c r="F9" s="250">
        <v>14288</v>
      </c>
      <c r="G9" s="250">
        <v>16692</v>
      </c>
      <c r="H9" s="250">
        <v>10208</v>
      </c>
      <c r="I9" s="251">
        <v>8570</v>
      </c>
      <c r="J9" s="250"/>
      <c r="K9" s="250"/>
      <c r="L9" s="250">
        <v>298907</v>
      </c>
      <c r="M9" s="250"/>
      <c r="N9" s="252"/>
      <c r="O9" s="27">
        <f t="shared" si="0"/>
        <v>84523</v>
      </c>
      <c r="P9" s="27">
        <f t="shared" si="1"/>
        <v>307477</v>
      </c>
      <c r="Q9" s="27">
        <f t="shared" si="2"/>
        <v>392000</v>
      </c>
      <c r="R9" s="28">
        <f t="shared" si="3"/>
        <v>0.92497333622780775</v>
      </c>
      <c r="S9" s="25"/>
      <c r="T9" s="29"/>
      <c r="U9" s="26"/>
      <c r="V9" s="30"/>
      <c r="W9" s="31"/>
      <c r="X9" s="32"/>
    </row>
    <row r="10" spans="1:24" ht="15" hidden="1" customHeight="1" x14ac:dyDescent="0.15">
      <c r="A10" s="15" t="s">
        <v>107</v>
      </c>
      <c r="B10" s="510">
        <v>1973</v>
      </c>
      <c r="C10" s="250"/>
      <c r="D10" s="250"/>
      <c r="E10" s="250"/>
      <c r="F10" s="250">
        <v>77705</v>
      </c>
      <c r="G10" s="250"/>
      <c r="H10" s="250"/>
      <c r="I10" s="251"/>
      <c r="J10" s="250"/>
      <c r="K10" s="250">
        <v>29116</v>
      </c>
      <c r="L10" s="250">
        <v>94023</v>
      </c>
      <c r="M10" s="250">
        <v>71771</v>
      </c>
      <c r="N10" s="252">
        <v>43938</v>
      </c>
      <c r="O10" s="27">
        <f t="shared" si="0"/>
        <v>77705</v>
      </c>
      <c r="P10" s="27">
        <f t="shared" si="1"/>
        <v>238848</v>
      </c>
      <c r="Q10" s="27">
        <f t="shared" si="2"/>
        <v>316553</v>
      </c>
      <c r="R10" s="28">
        <f t="shared" si="3"/>
        <v>0.80753316326530611</v>
      </c>
      <c r="S10" s="25"/>
      <c r="T10" s="29"/>
      <c r="U10" s="26"/>
      <c r="V10" s="30"/>
      <c r="W10" s="31"/>
      <c r="X10" s="32"/>
    </row>
    <row r="11" spans="1:24" ht="15" hidden="1" customHeight="1" x14ac:dyDescent="0.15">
      <c r="A11" s="15" t="s">
        <v>108</v>
      </c>
      <c r="B11" s="510">
        <v>1974</v>
      </c>
      <c r="C11" s="250">
        <v>15200</v>
      </c>
      <c r="D11" s="250">
        <v>32875</v>
      </c>
      <c r="E11" s="250">
        <v>20180</v>
      </c>
      <c r="F11" s="250">
        <v>21655</v>
      </c>
      <c r="G11" s="250">
        <v>20785</v>
      </c>
      <c r="H11" s="250">
        <v>15483</v>
      </c>
      <c r="I11" s="251">
        <v>12005</v>
      </c>
      <c r="J11" s="250">
        <v>10328</v>
      </c>
      <c r="K11" s="250">
        <v>39116</v>
      </c>
      <c r="L11" s="250">
        <v>119023</v>
      </c>
      <c r="M11" s="250">
        <v>129561</v>
      </c>
      <c r="N11" s="252">
        <v>83938</v>
      </c>
      <c r="O11" s="27">
        <f t="shared" si="0"/>
        <v>126178</v>
      </c>
      <c r="P11" s="27">
        <f t="shared" si="1"/>
        <v>393971</v>
      </c>
      <c r="Q11" s="27">
        <f t="shared" si="2"/>
        <v>520149</v>
      </c>
      <c r="R11" s="28">
        <f t="shared" si="3"/>
        <v>1.6431655994414838</v>
      </c>
      <c r="S11" s="25"/>
      <c r="T11" s="29"/>
      <c r="U11" s="26"/>
      <c r="V11" s="30"/>
      <c r="W11" s="31"/>
      <c r="X11" s="32"/>
    </row>
    <row r="12" spans="1:24" ht="15" customHeight="1" x14ac:dyDescent="0.15">
      <c r="A12" s="33" t="s">
        <v>252</v>
      </c>
      <c r="B12" s="510">
        <v>1975</v>
      </c>
      <c r="C12" s="250">
        <v>20300</v>
      </c>
      <c r="D12" s="250">
        <v>62653</v>
      </c>
      <c r="E12" s="250">
        <v>33425</v>
      </c>
      <c r="F12" s="250">
        <v>36020</v>
      </c>
      <c r="G12" s="250">
        <v>45635</v>
      </c>
      <c r="H12" s="250">
        <v>28405</v>
      </c>
      <c r="I12" s="251">
        <v>23636</v>
      </c>
      <c r="J12" s="250">
        <v>4745</v>
      </c>
      <c r="K12" s="250">
        <v>42380</v>
      </c>
      <c r="L12" s="250">
        <v>141140</v>
      </c>
      <c r="M12" s="250">
        <v>151300</v>
      </c>
      <c r="N12" s="252">
        <v>101835</v>
      </c>
      <c r="O12" s="27">
        <f t="shared" si="0"/>
        <v>226438</v>
      </c>
      <c r="P12" s="27">
        <f t="shared" si="1"/>
        <v>465036</v>
      </c>
      <c r="Q12" s="27">
        <f t="shared" si="2"/>
        <v>691474</v>
      </c>
      <c r="R12" s="28">
        <f t="shared" si="3"/>
        <v>1.3293767747318557</v>
      </c>
      <c r="S12" s="25"/>
      <c r="T12" s="29"/>
      <c r="U12" s="26"/>
      <c r="V12" s="30"/>
      <c r="W12" s="31"/>
      <c r="X12" s="32" t="s">
        <v>109</v>
      </c>
    </row>
    <row r="13" spans="1:24" ht="15" hidden="1" customHeight="1" x14ac:dyDescent="0.15">
      <c r="A13" s="33" t="s">
        <v>253</v>
      </c>
      <c r="B13" s="510">
        <v>1976</v>
      </c>
      <c r="C13" s="250">
        <v>32100</v>
      </c>
      <c r="D13" s="250">
        <v>77218</v>
      </c>
      <c r="E13" s="250">
        <v>31970</v>
      </c>
      <c r="F13" s="250">
        <v>43390</v>
      </c>
      <c r="G13" s="250">
        <v>49950</v>
      </c>
      <c r="H13" s="250">
        <v>29930</v>
      </c>
      <c r="I13" s="251">
        <v>19641</v>
      </c>
      <c r="J13" s="250">
        <v>10440</v>
      </c>
      <c r="K13" s="250">
        <v>68494</v>
      </c>
      <c r="L13" s="250">
        <v>205244</v>
      </c>
      <c r="M13" s="250">
        <v>177528</v>
      </c>
      <c r="N13" s="252">
        <v>149383</v>
      </c>
      <c r="O13" s="27">
        <f t="shared" si="0"/>
        <v>264558</v>
      </c>
      <c r="P13" s="27">
        <f t="shared" si="1"/>
        <v>630730</v>
      </c>
      <c r="Q13" s="27">
        <f t="shared" si="2"/>
        <v>895288</v>
      </c>
      <c r="R13" s="28">
        <f t="shared" si="3"/>
        <v>1.2947529480501074</v>
      </c>
      <c r="S13" s="25">
        <v>180407</v>
      </c>
      <c r="T13" s="29"/>
      <c r="U13" s="26">
        <v>714881</v>
      </c>
      <c r="V13" s="30">
        <v>783288</v>
      </c>
      <c r="W13" s="31">
        <v>112000</v>
      </c>
      <c r="X13" s="32" t="s">
        <v>110</v>
      </c>
    </row>
    <row r="14" spans="1:24" ht="15" hidden="1" customHeight="1" x14ac:dyDescent="0.15">
      <c r="A14" s="33" t="s">
        <v>254</v>
      </c>
      <c r="B14" s="510">
        <v>1977</v>
      </c>
      <c r="C14" s="250">
        <v>46597</v>
      </c>
      <c r="D14" s="250">
        <v>49336</v>
      </c>
      <c r="E14" s="250">
        <v>46824</v>
      </c>
      <c r="F14" s="250">
        <v>54213</v>
      </c>
      <c r="G14" s="250">
        <v>61305</v>
      </c>
      <c r="H14" s="250">
        <v>35407</v>
      </c>
      <c r="I14" s="251">
        <v>24950</v>
      </c>
      <c r="J14" s="250">
        <v>10300</v>
      </c>
      <c r="K14" s="250">
        <v>48099</v>
      </c>
      <c r="L14" s="250">
        <v>225747</v>
      </c>
      <c r="M14" s="250">
        <v>195363</v>
      </c>
      <c r="N14" s="252">
        <v>164182</v>
      </c>
      <c r="O14" s="27">
        <f t="shared" si="0"/>
        <v>293682</v>
      </c>
      <c r="P14" s="27">
        <f t="shared" si="1"/>
        <v>668641</v>
      </c>
      <c r="Q14" s="27">
        <f t="shared" si="2"/>
        <v>962323</v>
      </c>
      <c r="R14" s="28">
        <f t="shared" si="3"/>
        <v>1.0748753473742527</v>
      </c>
      <c r="S14" s="25">
        <v>197260</v>
      </c>
      <c r="T14" s="29"/>
      <c r="U14" s="26">
        <v>765063</v>
      </c>
      <c r="V14" s="30">
        <v>862581</v>
      </c>
      <c r="W14" s="31">
        <v>99742</v>
      </c>
      <c r="X14" s="32"/>
    </row>
    <row r="15" spans="1:24" ht="15" hidden="1" customHeight="1" x14ac:dyDescent="0.15">
      <c r="A15" s="33" t="s">
        <v>255</v>
      </c>
      <c r="B15" s="510">
        <v>1978</v>
      </c>
      <c r="C15" s="250">
        <v>57278</v>
      </c>
      <c r="D15" s="250">
        <v>38801</v>
      </c>
      <c r="E15" s="250">
        <v>35654</v>
      </c>
      <c r="F15" s="250">
        <v>48720</v>
      </c>
      <c r="G15" s="250">
        <v>53697</v>
      </c>
      <c r="H15" s="250">
        <v>33913</v>
      </c>
      <c r="I15" s="251">
        <v>30783</v>
      </c>
      <c r="J15" s="250">
        <v>19784</v>
      </c>
      <c r="K15" s="250">
        <v>73561</v>
      </c>
      <c r="L15" s="250">
        <v>288234</v>
      </c>
      <c r="M15" s="250">
        <v>102127</v>
      </c>
      <c r="N15" s="252">
        <v>183427</v>
      </c>
      <c r="O15" s="27">
        <f t="shared" si="0"/>
        <v>268063</v>
      </c>
      <c r="P15" s="27">
        <f t="shared" si="1"/>
        <v>697916</v>
      </c>
      <c r="Q15" s="27">
        <f t="shared" si="2"/>
        <v>965979</v>
      </c>
      <c r="R15" s="28">
        <f t="shared" si="3"/>
        <v>1.0037991402055235</v>
      </c>
      <c r="S15" s="25">
        <v>177831</v>
      </c>
      <c r="T15" s="29"/>
      <c r="U15" s="26">
        <v>788148</v>
      </c>
      <c r="V15" s="30">
        <v>886963</v>
      </c>
      <c r="W15" s="31">
        <v>79016</v>
      </c>
      <c r="X15" s="32" t="s">
        <v>111</v>
      </c>
    </row>
    <row r="16" spans="1:24" ht="15" hidden="1" customHeight="1" x14ac:dyDescent="0.15">
      <c r="A16" s="33" t="s">
        <v>112</v>
      </c>
      <c r="B16" s="510">
        <v>1979</v>
      </c>
      <c r="C16" s="250">
        <v>56362</v>
      </c>
      <c r="D16" s="250">
        <v>41682</v>
      </c>
      <c r="E16" s="250">
        <v>35681</v>
      </c>
      <c r="F16" s="250">
        <v>49927</v>
      </c>
      <c r="G16" s="250">
        <v>58445</v>
      </c>
      <c r="H16" s="250">
        <v>34964</v>
      </c>
      <c r="I16" s="251">
        <v>27554</v>
      </c>
      <c r="J16" s="250">
        <v>14651</v>
      </c>
      <c r="K16" s="250">
        <v>21369</v>
      </c>
      <c r="L16" s="250">
        <v>252309</v>
      </c>
      <c r="M16" s="250">
        <v>237342</v>
      </c>
      <c r="N16" s="252">
        <v>229079</v>
      </c>
      <c r="O16" s="27">
        <f t="shared" ref="O16:O52" si="4">SUM(C16:H16)</f>
        <v>277061</v>
      </c>
      <c r="P16" s="27">
        <f t="shared" si="1"/>
        <v>782304</v>
      </c>
      <c r="Q16" s="27">
        <f t="shared" si="2"/>
        <v>1059365</v>
      </c>
      <c r="R16" s="28">
        <f t="shared" si="3"/>
        <v>1.0966749794767796</v>
      </c>
      <c r="S16" s="25">
        <v>175404</v>
      </c>
      <c r="T16" s="29"/>
      <c r="U16" s="26">
        <v>883961</v>
      </c>
      <c r="V16" s="30">
        <v>964651</v>
      </c>
      <c r="W16" s="31">
        <v>94714</v>
      </c>
      <c r="X16" s="32"/>
    </row>
    <row r="17" spans="1:24" ht="15" customHeight="1" x14ac:dyDescent="0.15">
      <c r="A17" s="33" t="s">
        <v>113</v>
      </c>
      <c r="B17" s="510">
        <v>1980</v>
      </c>
      <c r="C17" s="250">
        <v>66297</v>
      </c>
      <c r="D17" s="250">
        <v>55435</v>
      </c>
      <c r="E17" s="250">
        <v>35915</v>
      </c>
      <c r="F17" s="250">
        <v>53025</v>
      </c>
      <c r="G17" s="250">
        <v>47681</v>
      </c>
      <c r="H17" s="250">
        <v>38365</v>
      </c>
      <c r="I17" s="251">
        <v>22897</v>
      </c>
      <c r="J17" s="250">
        <v>12378</v>
      </c>
      <c r="K17" s="250">
        <v>57531</v>
      </c>
      <c r="L17" s="250">
        <v>274141</v>
      </c>
      <c r="M17" s="250">
        <v>265057</v>
      </c>
      <c r="N17" s="252">
        <v>247639</v>
      </c>
      <c r="O17" s="27">
        <f t="shared" si="4"/>
        <v>296718</v>
      </c>
      <c r="P17" s="27">
        <f t="shared" si="1"/>
        <v>879643</v>
      </c>
      <c r="Q17" s="27">
        <f t="shared" si="2"/>
        <v>1176361</v>
      </c>
      <c r="R17" s="28">
        <f t="shared" si="3"/>
        <v>1.1104397445639604</v>
      </c>
      <c r="S17" s="25">
        <v>206205</v>
      </c>
      <c r="T17" s="29"/>
      <c r="U17" s="26">
        <v>970156</v>
      </c>
      <c r="V17" s="30">
        <v>1103725</v>
      </c>
      <c r="W17" s="31">
        <v>72636</v>
      </c>
      <c r="X17" s="32" t="s">
        <v>114</v>
      </c>
    </row>
    <row r="18" spans="1:24" ht="15" hidden="1" customHeight="1" x14ac:dyDescent="0.15">
      <c r="A18" s="33" t="s">
        <v>115</v>
      </c>
      <c r="B18" s="510">
        <v>1981</v>
      </c>
      <c r="C18" s="250">
        <v>65780</v>
      </c>
      <c r="D18" s="250">
        <v>23626</v>
      </c>
      <c r="E18" s="250">
        <v>36056</v>
      </c>
      <c r="F18" s="250">
        <v>39370</v>
      </c>
      <c r="G18" s="250">
        <v>32134</v>
      </c>
      <c r="H18" s="250">
        <v>30180</v>
      </c>
      <c r="I18" s="251">
        <v>22969</v>
      </c>
      <c r="J18" s="250">
        <v>24825</v>
      </c>
      <c r="K18" s="250">
        <v>51570</v>
      </c>
      <c r="L18" s="250">
        <v>287508</v>
      </c>
      <c r="M18" s="250">
        <v>280272</v>
      </c>
      <c r="N18" s="252">
        <v>279293</v>
      </c>
      <c r="O18" s="27">
        <f t="shared" si="4"/>
        <v>227146</v>
      </c>
      <c r="P18" s="27">
        <f t="shared" si="1"/>
        <v>946437</v>
      </c>
      <c r="Q18" s="27">
        <f t="shared" si="2"/>
        <v>1173583</v>
      </c>
      <c r="R18" s="28">
        <f t="shared" si="3"/>
        <v>0.99763848002441424</v>
      </c>
      <c r="S18" s="25">
        <v>214028</v>
      </c>
      <c r="T18" s="29"/>
      <c r="U18" s="26">
        <v>959555</v>
      </c>
      <c r="V18" s="30">
        <v>1104948</v>
      </c>
      <c r="W18" s="31">
        <v>68635</v>
      </c>
      <c r="X18" s="32" t="s">
        <v>116</v>
      </c>
    </row>
    <row r="19" spans="1:24" ht="15" hidden="1" customHeight="1" x14ac:dyDescent="0.15">
      <c r="A19" s="33" t="s">
        <v>117</v>
      </c>
      <c r="B19" s="510">
        <v>1982</v>
      </c>
      <c r="C19" s="250">
        <v>28167</v>
      </c>
      <c r="D19" s="250">
        <v>30874</v>
      </c>
      <c r="E19" s="250">
        <v>29665</v>
      </c>
      <c r="F19" s="250">
        <v>67176</v>
      </c>
      <c r="G19" s="250">
        <v>76069</v>
      </c>
      <c r="H19" s="250">
        <v>46149</v>
      </c>
      <c r="I19" s="251">
        <v>14532</v>
      </c>
      <c r="J19" s="250">
        <v>5524</v>
      </c>
      <c r="K19" s="250">
        <v>83453</v>
      </c>
      <c r="L19" s="250">
        <v>316983</v>
      </c>
      <c r="M19" s="250">
        <v>300453</v>
      </c>
      <c r="N19" s="252">
        <v>299103</v>
      </c>
      <c r="O19" s="27">
        <f t="shared" si="4"/>
        <v>278100</v>
      </c>
      <c r="P19" s="27">
        <f t="shared" si="1"/>
        <v>1020048</v>
      </c>
      <c r="Q19" s="27">
        <f t="shared" si="2"/>
        <v>1298148</v>
      </c>
      <c r="R19" s="28">
        <f t="shared" si="3"/>
        <v>1.106140767206069</v>
      </c>
      <c r="S19" s="25">
        <v>241369</v>
      </c>
      <c r="T19" s="29"/>
      <c r="U19" s="26">
        <v>1056779</v>
      </c>
      <c r="V19" s="30">
        <v>1187582</v>
      </c>
      <c r="W19" s="31">
        <v>110566</v>
      </c>
      <c r="X19" s="32" t="s">
        <v>118</v>
      </c>
    </row>
    <row r="20" spans="1:24" ht="15" hidden="1" customHeight="1" x14ac:dyDescent="0.15">
      <c r="A20" s="33" t="s">
        <v>119</v>
      </c>
      <c r="B20" s="510">
        <v>1983</v>
      </c>
      <c r="C20" s="250">
        <v>18056</v>
      </c>
      <c r="D20" s="250">
        <v>32794</v>
      </c>
      <c r="E20" s="250">
        <v>29872</v>
      </c>
      <c r="F20" s="250">
        <v>69937</v>
      </c>
      <c r="G20" s="250">
        <v>84268</v>
      </c>
      <c r="H20" s="250">
        <v>39462</v>
      </c>
      <c r="I20" s="251">
        <v>19482</v>
      </c>
      <c r="J20" s="250">
        <v>5160</v>
      </c>
      <c r="K20" s="250">
        <v>122846</v>
      </c>
      <c r="L20" s="250">
        <v>331252</v>
      </c>
      <c r="M20" s="250">
        <v>325786</v>
      </c>
      <c r="N20" s="252">
        <v>321671</v>
      </c>
      <c r="O20" s="27">
        <f t="shared" si="4"/>
        <v>274389</v>
      </c>
      <c r="P20" s="27">
        <f t="shared" si="1"/>
        <v>1126197</v>
      </c>
      <c r="Q20" s="27">
        <f t="shared" si="2"/>
        <v>1400586</v>
      </c>
      <c r="R20" s="28">
        <f>Q20/Q19</f>
        <v>1.0789108791909705</v>
      </c>
      <c r="S20" s="25">
        <v>253058</v>
      </c>
      <c r="T20" s="29"/>
      <c r="U20" s="26">
        <v>1147528</v>
      </c>
      <c r="V20" s="30">
        <v>1274308</v>
      </c>
      <c r="W20" s="31">
        <v>126278</v>
      </c>
      <c r="X20" s="32" t="s">
        <v>120</v>
      </c>
    </row>
    <row r="21" spans="1:24" ht="15" hidden="1" customHeight="1" x14ac:dyDescent="0.15">
      <c r="A21" s="33" t="s">
        <v>121</v>
      </c>
      <c r="B21" s="510">
        <v>1984</v>
      </c>
      <c r="C21" s="250">
        <v>50591</v>
      </c>
      <c r="D21" s="250">
        <v>49304</v>
      </c>
      <c r="E21" s="250">
        <v>42972</v>
      </c>
      <c r="F21" s="250">
        <v>73525</v>
      </c>
      <c r="G21" s="250">
        <v>70127</v>
      </c>
      <c r="H21" s="250">
        <v>42618</v>
      </c>
      <c r="I21" s="251">
        <v>31889</v>
      </c>
      <c r="J21" s="250">
        <v>7118</v>
      </c>
      <c r="K21" s="250">
        <v>87953</v>
      </c>
      <c r="L21" s="250">
        <v>278348</v>
      </c>
      <c r="M21" s="250">
        <v>214517</v>
      </c>
      <c r="N21" s="252">
        <v>212450</v>
      </c>
      <c r="O21" s="27">
        <f t="shared" si="4"/>
        <v>329137</v>
      </c>
      <c r="P21" s="27">
        <f t="shared" si="1"/>
        <v>832275</v>
      </c>
      <c r="Q21" s="27">
        <f t="shared" si="2"/>
        <v>1161412</v>
      </c>
      <c r="R21" s="28">
        <f>Q21/Q20</f>
        <v>0.82923290679758332</v>
      </c>
      <c r="S21" s="25">
        <v>202187</v>
      </c>
      <c r="T21" s="29"/>
      <c r="U21" s="26">
        <v>959225</v>
      </c>
      <c r="V21" s="30">
        <v>1006746</v>
      </c>
      <c r="W21" s="31">
        <v>154666</v>
      </c>
      <c r="X21" s="32" t="s">
        <v>122</v>
      </c>
    </row>
    <row r="22" spans="1:24" ht="15" customHeight="1" x14ac:dyDescent="0.15">
      <c r="A22" s="33" t="s">
        <v>123</v>
      </c>
      <c r="B22" s="510">
        <v>1985</v>
      </c>
      <c r="C22" s="250">
        <v>46803</v>
      </c>
      <c r="D22" s="250">
        <v>49304</v>
      </c>
      <c r="E22" s="250">
        <v>52230</v>
      </c>
      <c r="F22" s="250">
        <v>100347</v>
      </c>
      <c r="G22" s="250">
        <v>104117</v>
      </c>
      <c r="H22" s="250">
        <v>50184</v>
      </c>
      <c r="I22" s="251">
        <v>44194</v>
      </c>
      <c r="J22" s="250">
        <v>16421</v>
      </c>
      <c r="K22" s="250">
        <v>107005</v>
      </c>
      <c r="L22" s="250">
        <v>280697</v>
      </c>
      <c r="M22" s="250">
        <v>231903</v>
      </c>
      <c r="N22" s="252">
        <v>253733</v>
      </c>
      <c r="O22" s="27">
        <f t="shared" si="4"/>
        <v>402985</v>
      </c>
      <c r="P22" s="27">
        <f t="shared" si="1"/>
        <v>933953</v>
      </c>
      <c r="Q22" s="27">
        <f t="shared" si="2"/>
        <v>1336938</v>
      </c>
      <c r="R22" s="28">
        <f t="shared" ref="R22:R47" si="5">Q22/Q21</f>
        <v>1.1511315536605442</v>
      </c>
      <c r="S22" s="25">
        <v>226484</v>
      </c>
      <c r="T22" s="29"/>
      <c r="U22" s="26">
        <v>1110454</v>
      </c>
      <c r="V22" s="30">
        <v>1084744</v>
      </c>
      <c r="W22" s="31">
        <v>252194</v>
      </c>
      <c r="X22" s="32" t="s">
        <v>124</v>
      </c>
    </row>
    <row r="23" spans="1:24" ht="15" hidden="1" customHeight="1" x14ac:dyDescent="0.15">
      <c r="A23" s="33" t="s">
        <v>125</v>
      </c>
      <c r="B23" s="510">
        <v>1986</v>
      </c>
      <c r="C23" s="250">
        <v>78529</v>
      </c>
      <c r="D23" s="250">
        <v>53846</v>
      </c>
      <c r="E23" s="250">
        <v>58771</v>
      </c>
      <c r="F23" s="250">
        <v>108771</v>
      </c>
      <c r="G23" s="250">
        <v>127789</v>
      </c>
      <c r="H23" s="250">
        <v>67391</v>
      </c>
      <c r="I23" s="251">
        <v>37693</v>
      </c>
      <c r="J23" s="250">
        <v>16978</v>
      </c>
      <c r="K23" s="250">
        <v>122950</v>
      </c>
      <c r="L23" s="250">
        <v>341993</v>
      </c>
      <c r="M23" s="250">
        <v>288163</v>
      </c>
      <c r="N23" s="252">
        <v>225675</v>
      </c>
      <c r="O23" s="27">
        <f t="shared" si="4"/>
        <v>495097</v>
      </c>
      <c r="P23" s="27">
        <f t="shared" si="1"/>
        <v>1033452</v>
      </c>
      <c r="Q23" s="27">
        <f t="shared" si="2"/>
        <v>1528549</v>
      </c>
      <c r="R23" s="28">
        <f t="shared" si="5"/>
        <v>1.1433207822651461</v>
      </c>
      <c r="S23" s="25">
        <v>267350</v>
      </c>
      <c r="T23" s="29"/>
      <c r="U23" s="26">
        <v>1261199</v>
      </c>
      <c r="V23" s="30">
        <v>1245223</v>
      </c>
      <c r="W23" s="31">
        <v>283326</v>
      </c>
      <c r="X23" s="32" t="s">
        <v>126</v>
      </c>
    </row>
    <row r="24" spans="1:24" ht="15" hidden="1" customHeight="1" x14ac:dyDescent="0.15">
      <c r="A24" s="33" t="s">
        <v>127</v>
      </c>
      <c r="B24" s="510">
        <v>1987</v>
      </c>
      <c r="C24" s="250">
        <v>38728</v>
      </c>
      <c r="D24" s="250">
        <v>58839</v>
      </c>
      <c r="E24" s="250">
        <v>58705</v>
      </c>
      <c r="F24" s="250">
        <v>124391</v>
      </c>
      <c r="G24" s="250">
        <v>132603</v>
      </c>
      <c r="H24" s="250">
        <v>70552</v>
      </c>
      <c r="I24" s="251">
        <v>48681</v>
      </c>
      <c r="J24" s="250">
        <v>17055</v>
      </c>
      <c r="K24" s="250">
        <v>135430</v>
      </c>
      <c r="L24" s="250">
        <v>362718</v>
      </c>
      <c r="M24" s="250">
        <v>324487</v>
      </c>
      <c r="N24" s="252">
        <v>314320</v>
      </c>
      <c r="O24" s="27">
        <f t="shared" si="4"/>
        <v>483818</v>
      </c>
      <c r="P24" s="27">
        <f t="shared" si="1"/>
        <v>1202691</v>
      </c>
      <c r="Q24" s="27">
        <f t="shared" si="2"/>
        <v>1686509</v>
      </c>
      <c r="R24" s="28">
        <f t="shared" si="5"/>
        <v>1.1033398340517706</v>
      </c>
      <c r="S24" s="25">
        <v>274708</v>
      </c>
      <c r="T24" s="29"/>
      <c r="U24" s="26">
        <v>1411801</v>
      </c>
      <c r="V24" s="30">
        <v>1374251</v>
      </c>
      <c r="W24" s="31">
        <v>312258</v>
      </c>
      <c r="X24" s="32" t="s">
        <v>128</v>
      </c>
    </row>
    <row r="25" spans="1:24" ht="15" hidden="1" customHeight="1" x14ac:dyDescent="0.15">
      <c r="A25" s="33" t="s">
        <v>129</v>
      </c>
      <c r="B25" s="510">
        <v>1988</v>
      </c>
      <c r="C25" s="250">
        <v>43943</v>
      </c>
      <c r="D25" s="250">
        <v>65668</v>
      </c>
      <c r="E25" s="250">
        <v>67029</v>
      </c>
      <c r="F25" s="250">
        <v>152688</v>
      </c>
      <c r="G25" s="250">
        <v>133603</v>
      </c>
      <c r="H25" s="250">
        <v>79694</v>
      </c>
      <c r="I25" s="251">
        <v>52356</v>
      </c>
      <c r="J25" s="250">
        <v>12971</v>
      </c>
      <c r="K25" s="250">
        <v>108118</v>
      </c>
      <c r="L25" s="250">
        <v>397629</v>
      </c>
      <c r="M25" s="250">
        <v>365957</v>
      </c>
      <c r="N25" s="252">
        <v>373778</v>
      </c>
      <c r="O25" s="27">
        <f t="shared" si="4"/>
        <v>542625</v>
      </c>
      <c r="P25" s="27">
        <f t="shared" si="1"/>
        <v>1310809</v>
      </c>
      <c r="Q25" s="27">
        <f t="shared" si="2"/>
        <v>1853434</v>
      </c>
      <c r="R25" s="28">
        <f t="shared" si="5"/>
        <v>1.0989766434688459</v>
      </c>
      <c r="S25" s="25">
        <v>341320</v>
      </c>
      <c r="T25" s="29"/>
      <c r="U25" s="26">
        <v>1512114</v>
      </c>
      <c r="V25" s="30">
        <v>1463944</v>
      </c>
      <c r="W25" s="31">
        <v>389490</v>
      </c>
      <c r="X25" s="32" t="s">
        <v>130</v>
      </c>
    </row>
    <row r="26" spans="1:24" ht="15" hidden="1" customHeight="1" x14ac:dyDescent="0.15">
      <c r="A26" s="33" t="s">
        <v>256</v>
      </c>
      <c r="B26" s="510">
        <v>1989</v>
      </c>
      <c r="C26" s="250">
        <v>33884</v>
      </c>
      <c r="D26" s="250">
        <v>72852</v>
      </c>
      <c r="E26" s="250">
        <v>64004</v>
      </c>
      <c r="F26" s="250">
        <v>185470</v>
      </c>
      <c r="G26" s="250">
        <v>149494</v>
      </c>
      <c r="H26" s="250">
        <v>77301</v>
      </c>
      <c r="I26" s="251">
        <v>56209</v>
      </c>
      <c r="J26" s="250">
        <v>13534</v>
      </c>
      <c r="K26" s="250">
        <v>139090</v>
      </c>
      <c r="L26" s="250">
        <v>424653</v>
      </c>
      <c r="M26" s="250">
        <v>377781</v>
      </c>
      <c r="N26" s="252">
        <v>382033</v>
      </c>
      <c r="O26" s="27">
        <f t="shared" si="4"/>
        <v>583005</v>
      </c>
      <c r="P26" s="27">
        <f t="shared" si="1"/>
        <v>1393300</v>
      </c>
      <c r="Q26" s="27">
        <f t="shared" si="2"/>
        <v>1976305</v>
      </c>
      <c r="R26" s="28">
        <f t="shared" si="5"/>
        <v>1.066293701313346</v>
      </c>
      <c r="S26" s="25">
        <v>386908</v>
      </c>
      <c r="T26" s="29"/>
      <c r="U26" s="26">
        <v>1589397</v>
      </c>
      <c r="V26" s="30">
        <v>1532155</v>
      </c>
      <c r="W26" s="31">
        <v>444150</v>
      </c>
      <c r="X26" s="32" t="s">
        <v>131</v>
      </c>
    </row>
    <row r="27" spans="1:24" ht="15" customHeight="1" x14ac:dyDescent="0.15">
      <c r="A27" s="33" t="s">
        <v>257</v>
      </c>
      <c r="B27" s="510">
        <v>1990</v>
      </c>
      <c r="C27" s="250">
        <v>31399</v>
      </c>
      <c r="D27" s="250">
        <v>75927</v>
      </c>
      <c r="E27" s="250">
        <v>65314</v>
      </c>
      <c r="F27" s="250">
        <v>211891</v>
      </c>
      <c r="G27" s="250">
        <v>151550</v>
      </c>
      <c r="H27" s="250">
        <v>79206</v>
      </c>
      <c r="I27" s="251">
        <v>58117</v>
      </c>
      <c r="J27" s="250">
        <v>14214</v>
      </c>
      <c r="K27" s="250">
        <v>87934</v>
      </c>
      <c r="L27" s="250">
        <v>393484</v>
      </c>
      <c r="M27" s="250">
        <v>321252</v>
      </c>
      <c r="N27" s="252">
        <v>388298</v>
      </c>
      <c r="O27" s="27">
        <f t="shared" si="4"/>
        <v>615287</v>
      </c>
      <c r="P27" s="27">
        <f t="shared" si="1"/>
        <v>1263299</v>
      </c>
      <c r="Q27" s="27">
        <f t="shared" si="2"/>
        <v>1878586</v>
      </c>
      <c r="R27" s="28">
        <f t="shared" si="5"/>
        <v>0.95055469676998239</v>
      </c>
      <c r="S27" s="25">
        <v>427604</v>
      </c>
      <c r="T27" s="29"/>
      <c r="U27" s="26">
        <v>1450982</v>
      </c>
      <c r="V27" s="30">
        <v>1347861</v>
      </c>
      <c r="W27" s="31">
        <v>530725</v>
      </c>
      <c r="X27" s="32" t="s">
        <v>132</v>
      </c>
    </row>
    <row r="28" spans="1:24" ht="15" customHeight="1" x14ac:dyDescent="0.15">
      <c r="A28" s="33" t="s">
        <v>133</v>
      </c>
      <c r="B28" s="510">
        <v>1991</v>
      </c>
      <c r="C28" s="250">
        <v>31228</v>
      </c>
      <c r="D28" s="250">
        <v>83736</v>
      </c>
      <c r="E28" s="250">
        <v>68270</v>
      </c>
      <c r="F28" s="250">
        <v>244396</v>
      </c>
      <c r="G28" s="250">
        <v>166927</v>
      </c>
      <c r="H28" s="250">
        <v>92306</v>
      </c>
      <c r="I28" s="251">
        <v>58814</v>
      </c>
      <c r="J28" s="250">
        <v>12558</v>
      </c>
      <c r="K28" s="250">
        <v>154500</v>
      </c>
      <c r="L28" s="250">
        <v>414054</v>
      </c>
      <c r="M28" s="250">
        <v>371203</v>
      </c>
      <c r="N28" s="252">
        <v>354576</v>
      </c>
      <c r="O28" s="27">
        <f t="shared" si="4"/>
        <v>686863</v>
      </c>
      <c r="P28" s="27">
        <f t="shared" si="1"/>
        <v>1365705</v>
      </c>
      <c r="Q28" s="27">
        <f t="shared" si="2"/>
        <v>2052568</v>
      </c>
      <c r="R28" s="28">
        <f t="shared" si="5"/>
        <v>1.0926132740263155</v>
      </c>
      <c r="S28" s="25">
        <v>436014</v>
      </c>
      <c r="T28" s="29"/>
      <c r="U28" s="26">
        <v>1616554</v>
      </c>
      <c r="V28" s="30">
        <v>1499530</v>
      </c>
      <c r="W28" s="31">
        <v>553038</v>
      </c>
      <c r="X28" s="32" t="s">
        <v>258</v>
      </c>
    </row>
    <row r="29" spans="1:24" ht="15" customHeight="1" x14ac:dyDescent="0.15">
      <c r="A29" s="33" t="s">
        <v>134</v>
      </c>
      <c r="B29" s="510">
        <v>1992</v>
      </c>
      <c r="C29" s="250">
        <v>30897</v>
      </c>
      <c r="D29" s="250">
        <v>84170</v>
      </c>
      <c r="E29" s="250">
        <v>76774</v>
      </c>
      <c r="F29" s="250">
        <v>263945</v>
      </c>
      <c r="G29" s="250">
        <v>173650</v>
      </c>
      <c r="H29" s="250">
        <v>95440</v>
      </c>
      <c r="I29" s="251">
        <v>60576</v>
      </c>
      <c r="J29" s="250">
        <v>15826</v>
      </c>
      <c r="K29" s="250">
        <v>134969</v>
      </c>
      <c r="L29" s="250">
        <v>392557</v>
      </c>
      <c r="M29" s="250">
        <v>352659</v>
      </c>
      <c r="N29" s="252">
        <v>343224</v>
      </c>
      <c r="O29" s="27">
        <f t="shared" si="4"/>
        <v>724876</v>
      </c>
      <c r="P29" s="27">
        <f t="shared" si="1"/>
        <v>1299811</v>
      </c>
      <c r="Q29" s="27">
        <f t="shared" si="2"/>
        <v>2024687</v>
      </c>
      <c r="R29" s="28">
        <f t="shared" si="5"/>
        <v>0.98641652797861024</v>
      </c>
      <c r="S29" s="25">
        <v>452872</v>
      </c>
      <c r="T29" s="29"/>
      <c r="U29" s="26">
        <v>1571815</v>
      </c>
      <c r="V29" s="30">
        <v>1492437</v>
      </c>
      <c r="W29" s="31">
        <v>532250</v>
      </c>
      <c r="X29" s="32" t="s">
        <v>135</v>
      </c>
    </row>
    <row r="30" spans="1:24" ht="15" customHeight="1" x14ac:dyDescent="0.15">
      <c r="A30" s="33" t="s">
        <v>136</v>
      </c>
      <c r="B30" s="510">
        <v>1993</v>
      </c>
      <c r="C30" s="250">
        <v>27260</v>
      </c>
      <c r="D30" s="250">
        <v>75708</v>
      </c>
      <c r="E30" s="250">
        <v>71690</v>
      </c>
      <c r="F30" s="250">
        <v>263595</v>
      </c>
      <c r="G30" s="250">
        <v>174255</v>
      </c>
      <c r="H30" s="250">
        <v>94384</v>
      </c>
      <c r="I30" s="251">
        <v>54833</v>
      </c>
      <c r="J30" s="250">
        <v>12225</v>
      </c>
      <c r="K30" s="250">
        <v>146204</v>
      </c>
      <c r="L30" s="250">
        <v>340537</v>
      </c>
      <c r="M30" s="250">
        <v>295362</v>
      </c>
      <c r="N30" s="252">
        <v>309062</v>
      </c>
      <c r="O30" s="27">
        <f t="shared" si="4"/>
        <v>706892</v>
      </c>
      <c r="P30" s="27">
        <f t="shared" si="1"/>
        <v>1158223</v>
      </c>
      <c r="Q30" s="27">
        <f t="shared" si="2"/>
        <v>1865115</v>
      </c>
      <c r="R30" s="28">
        <f t="shared" si="5"/>
        <v>0.92118683035945803</v>
      </c>
      <c r="S30" s="25">
        <v>446303</v>
      </c>
      <c r="T30" s="29"/>
      <c r="U30" s="26">
        <v>1418812</v>
      </c>
      <c r="V30" s="30">
        <v>1381202</v>
      </c>
      <c r="W30" s="31">
        <v>483913</v>
      </c>
      <c r="X30" s="32"/>
    </row>
    <row r="31" spans="1:24" ht="15" customHeight="1" x14ac:dyDescent="0.15">
      <c r="A31" s="33" t="s">
        <v>137</v>
      </c>
      <c r="B31" s="510">
        <v>1994</v>
      </c>
      <c r="C31" s="250">
        <v>22975</v>
      </c>
      <c r="D31" s="250">
        <v>64335</v>
      </c>
      <c r="E31" s="250">
        <v>74067</v>
      </c>
      <c r="F31" s="250">
        <v>278738</v>
      </c>
      <c r="G31" s="250">
        <v>207972</v>
      </c>
      <c r="H31" s="250">
        <v>104926</v>
      </c>
      <c r="I31" s="251">
        <v>73219</v>
      </c>
      <c r="J31" s="250">
        <v>13126</v>
      </c>
      <c r="K31" s="250">
        <v>123915</v>
      </c>
      <c r="L31" s="250">
        <v>323360</v>
      </c>
      <c r="M31" s="250">
        <v>272780</v>
      </c>
      <c r="N31" s="252">
        <v>276454</v>
      </c>
      <c r="O31" s="27">
        <f t="shared" si="4"/>
        <v>753013</v>
      </c>
      <c r="P31" s="27">
        <f t="shared" si="1"/>
        <v>1082854</v>
      </c>
      <c r="Q31" s="27">
        <f t="shared" si="2"/>
        <v>1835867</v>
      </c>
      <c r="R31" s="28">
        <f t="shared" si="5"/>
        <v>0.98431839323580583</v>
      </c>
      <c r="S31" s="25">
        <v>467709</v>
      </c>
      <c r="T31" s="29"/>
      <c r="U31" s="26">
        <v>1368158</v>
      </c>
      <c r="V31" s="30">
        <v>1398893</v>
      </c>
      <c r="W31" s="31">
        <v>436974</v>
      </c>
      <c r="X31" s="32" t="s">
        <v>138</v>
      </c>
    </row>
    <row r="32" spans="1:24" ht="15" customHeight="1" x14ac:dyDescent="0.15">
      <c r="A32" s="33" t="s">
        <v>139</v>
      </c>
      <c r="B32" s="510">
        <v>1995</v>
      </c>
      <c r="C32" s="250">
        <v>31445</v>
      </c>
      <c r="D32" s="250">
        <v>80133</v>
      </c>
      <c r="E32" s="250">
        <v>68823</v>
      </c>
      <c r="F32" s="250">
        <v>350894</v>
      </c>
      <c r="G32" s="250">
        <v>284089</v>
      </c>
      <c r="H32" s="250">
        <v>126696</v>
      </c>
      <c r="I32" s="251">
        <v>79094</v>
      </c>
      <c r="J32" s="250">
        <v>12241</v>
      </c>
      <c r="K32" s="250">
        <v>123278</v>
      </c>
      <c r="L32" s="250">
        <v>291920</v>
      </c>
      <c r="M32" s="250">
        <v>289081</v>
      </c>
      <c r="N32" s="252">
        <v>294763</v>
      </c>
      <c r="O32" s="27">
        <f t="shared" si="4"/>
        <v>942080</v>
      </c>
      <c r="P32" s="27">
        <f t="shared" si="1"/>
        <v>1090377</v>
      </c>
      <c r="Q32" s="27">
        <f t="shared" si="2"/>
        <v>2032457</v>
      </c>
      <c r="R32" s="28">
        <f t="shared" si="5"/>
        <v>1.1070829204947854</v>
      </c>
      <c r="S32" s="25">
        <v>503262</v>
      </c>
      <c r="T32" s="29"/>
      <c r="U32" s="26">
        <v>1529195</v>
      </c>
      <c r="V32" s="30">
        <v>1577422</v>
      </c>
      <c r="W32" s="31">
        <v>455035</v>
      </c>
      <c r="X32" s="32" t="s">
        <v>140</v>
      </c>
    </row>
    <row r="33" spans="1:36" ht="15" customHeight="1" x14ac:dyDescent="0.15">
      <c r="A33" s="33" t="s">
        <v>141</v>
      </c>
      <c r="B33" s="510">
        <v>1996</v>
      </c>
      <c r="C33" s="250">
        <v>47438</v>
      </c>
      <c r="D33" s="250">
        <v>82505</v>
      </c>
      <c r="E33" s="250">
        <v>88378</v>
      </c>
      <c r="F33" s="250">
        <v>343346</v>
      </c>
      <c r="G33" s="250">
        <v>287604</v>
      </c>
      <c r="H33" s="250">
        <v>129648</v>
      </c>
      <c r="I33" s="251">
        <v>79310</v>
      </c>
      <c r="J33" s="250">
        <v>22306</v>
      </c>
      <c r="K33" s="250">
        <v>151671</v>
      </c>
      <c r="L33" s="250">
        <v>313519</v>
      </c>
      <c r="M33" s="250">
        <v>297312</v>
      </c>
      <c r="N33" s="252">
        <v>306111</v>
      </c>
      <c r="O33" s="27">
        <f t="shared" si="4"/>
        <v>978919</v>
      </c>
      <c r="P33" s="27">
        <f t="shared" si="1"/>
        <v>1170229</v>
      </c>
      <c r="Q33" s="27">
        <f t="shared" si="2"/>
        <v>2149148</v>
      </c>
      <c r="R33" s="28">
        <f t="shared" si="5"/>
        <v>1.0574137607831309</v>
      </c>
      <c r="S33" s="25">
        <v>518938</v>
      </c>
      <c r="T33" s="29"/>
      <c r="U33" s="26">
        <v>1630210</v>
      </c>
      <c r="V33" s="30">
        <v>1630556</v>
      </c>
      <c r="W33" s="31">
        <v>518592</v>
      </c>
      <c r="X33" s="32"/>
    </row>
    <row r="34" spans="1:36" ht="15" customHeight="1" x14ac:dyDescent="0.15">
      <c r="A34" s="33" t="s">
        <v>142</v>
      </c>
      <c r="B34" s="510">
        <v>1997</v>
      </c>
      <c r="C34" s="250">
        <v>57577</v>
      </c>
      <c r="D34" s="250">
        <v>77208</v>
      </c>
      <c r="E34" s="250">
        <v>94785</v>
      </c>
      <c r="F34" s="250">
        <v>352631</v>
      </c>
      <c r="G34" s="250">
        <v>279305</v>
      </c>
      <c r="H34" s="250">
        <v>120718</v>
      </c>
      <c r="I34" s="251">
        <v>86654</v>
      </c>
      <c r="J34" s="250">
        <v>17393</v>
      </c>
      <c r="K34" s="250">
        <v>147294</v>
      </c>
      <c r="L34" s="250">
        <v>264994</v>
      </c>
      <c r="M34" s="250">
        <v>280062</v>
      </c>
      <c r="N34" s="252">
        <v>304103</v>
      </c>
      <c r="O34" s="27">
        <f t="shared" si="4"/>
        <v>982224</v>
      </c>
      <c r="P34" s="27">
        <f t="shared" si="1"/>
        <v>1100500</v>
      </c>
      <c r="Q34" s="27">
        <f t="shared" si="2"/>
        <v>2082724</v>
      </c>
      <c r="R34" s="28">
        <f t="shared" si="5"/>
        <v>0.96909286842972187</v>
      </c>
      <c r="S34" s="25">
        <v>521336</v>
      </c>
      <c r="T34" s="29"/>
      <c r="U34" s="26">
        <v>1561388</v>
      </c>
      <c r="V34" s="30">
        <v>1547374</v>
      </c>
      <c r="W34" s="31">
        <v>535350</v>
      </c>
      <c r="X34" s="32"/>
    </row>
    <row r="35" spans="1:36" ht="15" customHeight="1" x14ac:dyDescent="0.15">
      <c r="A35" s="33" t="s">
        <v>143</v>
      </c>
      <c r="B35" s="510">
        <v>1998</v>
      </c>
      <c r="C35" s="250">
        <v>56212</v>
      </c>
      <c r="D35" s="250">
        <v>81009</v>
      </c>
      <c r="E35" s="250">
        <v>119650</v>
      </c>
      <c r="F35" s="250">
        <v>450313</v>
      </c>
      <c r="G35" s="250">
        <v>342179</v>
      </c>
      <c r="H35" s="250">
        <v>186387</v>
      </c>
      <c r="I35" s="251">
        <v>99528</v>
      </c>
      <c r="J35" s="250">
        <v>32876</v>
      </c>
      <c r="K35" s="250">
        <v>169882</v>
      </c>
      <c r="L35" s="250">
        <v>293013</v>
      </c>
      <c r="M35" s="250">
        <v>265212</v>
      </c>
      <c r="N35" s="252">
        <v>280725</v>
      </c>
      <c r="O35" s="27">
        <f t="shared" si="4"/>
        <v>1235750</v>
      </c>
      <c r="P35" s="27">
        <f t="shared" si="1"/>
        <v>1141236</v>
      </c>
      <c r="Q35" s="27">
        <f t="shared" si="2"/>
        <v>2376986</v>
      </c>
      <c r="R35" s="28">
        <f t="shared" si="5"/>
        <v>1.1412870836462248</v>
      </c>
      <c r="S35" s="25">
        <v>552076</v>
      </c>
      <c r="T35" s="29">
        <v>579680</v>
      </c>
      <c r="U35" s="26">
        <v>1824910</v>
      </c>
      <c r="V35" s="30">
        <v>1736704</v>
      </c>
      <c r="W35" s="31">
        <v>640282</v>
      </c>
      <c r="X35" s="32" t="s">
        <v>144</v>
      </c>
    </row>
    <row r="36" spans="1:36" ht="15" customHeight="1" x14ac:dyDescent="0.15">
      <c r="A36" s="33" t="s">
        <v>145</v>
      </c>
      <c r="B36" s="510">
        <v>1999</v>
      </c>
      <c r="C36" s="253">
        <v>57696</v>
      </c>
      <c r="D36" s="253">
        <v>91226</v>
      </c>
      <c r="E36" s="253">
        <v>162559</v>
      </c>
      <c r="F36" s="253">
        <v>459442</v>
      </c>
      <c r="G36" s="253">
        <v>340595</v>
      </c>
      <c r="H36" s="253">
        <v>164094</v>
      </c>
      <c r="I36" s="254">
        <v>89669</v>
      </c>
      <c r="J36" s="253">
        <v>17802</v>
      </c>
      <c r="K36" s="253">
        <v>149397</v>
      </c>
      <c r="L36" s="253">
        <v>261431</v>
      </c>
      <c r="M36" s="253">
        <v>245557</v>
      </c>
      <c r="N36" s="255">
        <v>254549</v>
      </c>
      <c r="O36" s="36">
        <f t="shared" si="4"/>
        <v>1275612</v>
      </c>
      <c r="P36" s="36">
        <f t="shared" si="1"/>
        <v>1018405</v>
      </c>
      <c r="Q36" s="36">
        <f t="shared" si="2"/>
        <v>2294017</v>
      </c>
      <c r="R36" s="37">
        <f t="shared" si="5"/>
        <v>0.96509487224577684</v>
      </c>
      <c r="S36" s="34">
        <v>542893</v>
      </c>
      <c r="T36" s="38">
        <v>570035</v>
      </c>
      <c r="U36" s="35">
        <v>1751124</v>
      </c>
      <c r="V36" s="118">
        <v>1555185</v>
      </c>
      <c r="W36" s="119">
        <v>738832</v>
      </c>
      <c r="X36" s="39"/>
    </row>
    <row r="37" spans="1:36" ht="15" customHeight="1" x14ac:dyDescent="0.15">
      <c r="A37" s="33" t="s">
        <v>146</v>
      </c>
      <c r="B37" s="510">
        <v>2000</v>
      </c>
      <c r="C37" s="253">
        <v>43627</v>
      </c>
      <c r="D37" s="253">
        <v>87467</v>
      </c>
      <c r="E37" s="253">
        <v>160948</v>
      </c>
      <c r="F37" s="253">
        <v>412192</v>
      </c>
      <c r="G37" s="253">
        <v>319211</v>
      </c>
      <c r="H37" s="253">
        <v>156260</v>
      </c>
      <c r="I37" s="254">
        <v>95354</v>
      </c>
      <c r="J37" s="253">
        <v>26737</v>
      </c>
      <c r="K37" s="253">
        <v>156351</v>
      </c>
      <c r="L37" s="253">
        <v>231724</v>
      </c>
      <c r="M37" s="253">
        <v>213243</v>
      </c>
      <c r="N37" s="255">
        <v>240021</v>
      </c>
      <c r="O37" s="36">
        <f t="shared" si="4"/>
        <v>1179705</v>
      </c>
      <c r="P37" s="36">
        <f t="shared" si="1"/>
        <v>963430</v>
      </c>
      <c r="Q37" s="36">
        <f t="shared" si="2"/>
        <v>2143135</v>
      </c>
      <c r="R37" s="37">
        <f t="shared" si="5"/>
        <v>0.93422803754287786</v>
      </c>
      <c r="S37" s="34">
        <v>530239</v>
      </c>
      <c r="T37" s="38">
        <v>556746</v>
      </c>
      <c r="U37" s="35">
        <v>1612896</v>
      </c>
      <c r="V37" s="118">
        <v>1447179</v>
      </c>
      <c r="W37" s="119">
        <v>695956</v>
      </c>
      <c r="X37" s="40"/>
    </row>
    <row r="38" spans="1:36" s="41" customFormat="1" ht="15" customHeight="1" x14ac:dyDescent="0.15">
      <c r="A38" s="33" t="s">
        <v>147</v>
      </c>
      <c r="B38" s="510">
        <v>2001</v>
      </c>
      <c r="C38" s="253">
        <v>48875</v>
      </c>
      <c r="D38" s="253">
        <v>80978</v>
      </c>
      <c r="E38" s="253">
        <v>154253</v>
      </c>
      <c r="F38" s="253">
        <v>425438</v>
      </c>
      <c r="G38" s="253">
        <v>295581</v>
      </c>
      <c r="H38" s="253">
        <v>156276</v>
      </c>
      <c r="I38" s="254">
        <v>100278</v>
      </c>
      <c r="J38" s="253">
        <v>25441</v>
      </c>
      <c r="K38" s="253">
        <v>172798</v>
      </c>
      <c r="L38" s="253">
        <v>234645</v>
      </c>
      <c r="M38" s="253">
        <v>202129</v>
      </c>
      <c r="N38" s="255">
        <v>221819</v>
      </c>
      <c r="O38" s="36">
        <f t="shared" si="4"/>
        <v>1161401</v>
      </c>
      <c r="P38" s="36">
        <f t="shared" si="1"/>
        <v>957110</v>
      </c>
      <c r="Q38" s="36">
        <f t="shared" si="2"/>
        <v>2118511</v>
      </c>
      <c r="R38" s="37">
        <f t="shared" si="5"/>
        <v>0.9885102898324184</v>
      </c>
      <c r="S38" s="34">
        <v>532068</v>
      </c>
      <c r="T38" s="38">
        <v>558665</v>
      </c>
      <c r="U38" s="35">
        <v>1586443</v>
      </c>
      <c r="V38" s="118">
        <v>1439451</v>
      </c>
      <c r="W38" s="119">
        <v>679060</v>
      </c>
      <c r="X38" s="40"/>
    </row>
    <row r="39" spans="1:36" s="41" customFormat="1" ht="15" customHeight="1" x14ac:dyDescent="0.15">
      <c r="A39" s="33" t="s">
        <v>148</v>
      </c>
      <c r="B39" s="510">
        <v>2002</v>
      </c>
      <c r="C39" s="253">
        <v>46753</v>
      </c>
      <c r="D39" s="253">
        <v>98108</v>
      </c>
      <c r="E39" s="253">
        <v>173881</v>
      </c>
      <c r="F39" s="253">
        <v>428257</v>
      </c>
      <c r="G39" s="253">
        <v>331563</v>
      </c>
      <c r="H39" s="253">
        <v>332854</v>
      </c>
      <c r="I39" s="254">
        <v>202389</v>
      </c>
      <c r="J39" s="253">
        <v>44511</v>
      </c>
      <c r="K39" s="253">
        <v>190149</v>
      </c>
      <c r="L39" s="253">
        <v>235491</v>
      </c>
      <c r="M39" s="253">
        <v>190858</v>
      </c>
      <c r="N39" s="255">
        <v>215270</v>
      </c>
      <c r="O39" s="36">
        <f t="shared" si="4"/>
        <v>1411416</v>
      </c>
      <c r="P39" s="36">
        <f t="shared" si="1"/>
        <v>1078668</v>
      </c>
      <c r="Q39" s="42">
        <f t="shared" si="2"/>
        <v>2490084</v>
      </c>
      <c r="R39" s="37">
        <f t="shared" si="5"/>
        <v>1.1753934721131964</v>
      </c>
      <c r="S39" s="34">
        <v>523042</v>
      </c>
      <c r="T39" s="38">
        <v>568559</v>
      </c>
      <c r="U39" s="35">
        <v>1967042</v>
      </c>
      <c r="V39" s="118">
        <v>1715377</v>
      </c>
      <c r="W39" s="119">
        <v>774707</v>
      </c>
      <c r="X39" s="40" t="s">
        <v>149</v>
      </c>
    </row>
    <row r="40" spans="1:36" s="41" customFormat="1" ht="15" customHeight="1" x14ac:dyDescent="0.15">
      <c r="A40" s="33" t="s">
        <v>150</v>
      </c>
      <c r="B40" s="510">
        <v>2003</v>
      </c>
      <c r="C40" s="253">
        <v>65384</v>
      </c>
      <c r="D40" s="253">
        <v>161408</v>
      </c>
      <c r="E40" s="253">
        <v>225560</v>
      </c>
      <c r="F40" s="253">
        <v>523620</v>
      </c>
      <c r="G40" s="253">
        <v>426439</v>
      </c>
      <c r="H40" s="253">
        <v>217503</v>
      </c>
      <c r="I40" s="254">
        <v>112609</v>
      </c>
      <c r="J40" s="253">
        <v>39369</v>
      </c>
      <c r="K40" s="253">
        <v>151428</v>
      </c>
      <c r="L40" s="253">
        <v>206240</v>
      </c>
      <c r="M40" s="253">
        <v>159209</v>
      </c>
      <c r="N40" s="255">
        <v>166349</v>
      </c>
      <c r="O40" s="36">
        <f t="shared" si="4"/>
        <v>1619914</v>
      </c>
      <c r="P40" s="36">
        <f t="shared" si="1"/>
        <v>835204</v>
      </c>
      <c r="Q40" s="36">
        <f t="shared" si="2"/>
        <v>2455118</v>
      </c>
      <c r="R40" s="37">
        <f t="shared" si="5"/>
        <v>0.98595790342815748</v>
      </c>
      <c r="S40" s="34">
        <v>494727</v>
      </c>
      <c r="T40" s="38">
        <v>536918</v>
      </c>
      <c r="U40" s="35">
        <v>1960391</v>
      </c>
      <c r="V40" s="118">
        <v>1662173</v>
      </c>
      <c r="W40" s="119">
        <v>792945</v>
      </c>
      <c r="X40" s="40"/>
    </row>
    <row r="41" spans="1:36" s="41" customFormat="1" ht="15" customHeight="1" x14ac:dyDescent="0.15">
      <c r="A41" s="33" t="s">
        <v>151</v>
      </c>
      <c r="B41" s="510">
        <v>2004</v>
      </c>
      <c r="C41" s="250">
        <v>52428</v>
      </c>
      <c r="D41" s="250">
        <v>129462</v>
      </c>
      <c r="E41" s="250">
        <v>164125</v>
      </c>
      <c r="F41" s="250">
        <v>400096</v>
      </c>
      <c r="G41" s="250">
        <v>320537</v>
      </c>
      <c r="H41" s="250">
        <v>173314</v>
      </c>
      <c r="I41" s="251">
        <v>104045</v>
      </c>
      <c r="J41" s="251">
        <v>33907</v>
      </c>
      <c r="K41" s="250">
        <v>127731</v>
      </c>
      <c r="L41" s="250">
        <v>199161</v>
      </c>
      <c r="M41" s="250">
        <v>155742</v>
      </c>
      <c r="N41" s="256">
        <v>170610</v>
      </c>
      <c r="O41" s="27">
        <f t="shared" si="4"/>
        <v>1239962</v>
      </c>
      <c r="P41" s="27">
        <f t="shared" si="1"/>
        <v>791196</v>
      </c>
      <c r="Q41" s="27">
        <f t="shared" si="2"/>
        <v>2031158</v>
      </c>
      <c r="R41" s="28">
        <f t="shared" si="5"/>
        <v>0.82731583573579759</v>
      </c>
      <c r="S41" s="25">
        <v>426172</v>
      </c>
      <c r="T41" s="24">
        <v>467616</v>
      </c>
      <c r="U41" s="31">
        <v>1604986</v>
      </c>
      <c r="V41" s="25">
        <v>1397666</v>
      </c>
      <c r="W41" s="24">
        <v>633492</v>
      </c>
      <c r="X41" s="43" t="s">
        <v>152</v>
      </c>
    </row>
    <row r="42" spans="1:36" s="41" customFormat="1" ht="15" customHeight="1" x14ac:dyDescent="0.15">
      <c r="A42" s="33" t="s">
        <v>153</v>
      </c>
      <c r="B42" s="510">
        <v>2005</v>
      </c>
      <c r="C42" s="250">
        <v>65143</v>
      </c>
      <c r="D42" s="250">
        <v>146376</v>
      </c>
      <c r="E42" s="250">
        <v>167178</v>
      </c>
      <c r="F42" s="250">
        <v>396009</v>
      </c>
      <c r="G42" s="250">
        <v>303987</v>
      </c>
      <c r="H42" s="250">
        <v>192402</v>
      </c>
      <c r="I42" s="251">
        <v>133649</v>
      </c>
      <c r="J42" s="251">
        <v>42483</v>
      </c>
      <c r="K42" s="250">
        <v>125191</v>
      </c>
      <c r="L42" s="250">
        <v>189262</v>
      </c>
      <c r="M42" s="250">
        <v>149822</v>
      </c>
      <c r="N42" s="250">
        <v>159496</v>
      </c>
      <c r="O42" s="27">
        <f t="shared" si="4"/>
        <v>1271095</v>
      </c>
      <c r="P42" s="27">
        <f t="shared" si="1"/>
        <v>799903</v>
      </c>
      <c r="Q42" s="27">
        <f t="shared" si="2"/>
        <v>2070998</v>
      </c>
      <c r="R42" s="44">
        <f t="shared" si="5"/>
        <v>1.0196144268441942</v>
      </c>
      <c r="S42" s="17">
        <f>302354+178785</f>
        <v>481139</v>
      </c>
      <c r="T42" s="16">
        <f>326593+194562</f>
        <v>521155</v>
      </c>
      <c r="U42" s="22">
        <v>1589859</v>
      </c>
      <c r="V42" s="17">
        <v>1427664</v>
      </c>
      <c r="W42" s="16">
        <v>643334</v>
      </c>
      <c r="X42" s="45" t="s">
        <v>154</v>
      </c>
      <c r="Y42" s="47"/>
      <c r="Z42" s="46"/>
      <c r="AA42" s="46"/>
      <c r="AB42" s="46"/>
      <c r="AC42" s="46"/>
      <c r="AD42" s="46"/>
      <c r="AE42" s="46"/>
      <c r="AF42" s="48"/>
      <c r="AG42" s="48"/>
      <c r="AH42" s="48"/>
      <c r="AI42" s="48"/>
      <c r="AJ42" s="48"/>
    </row>
    <row r="43" spans="1:36" s="41" customFormat="1" ht="15" customHeight="1" x14ac:dyDescent="0.15">
      <c r="A43" s="33" t="s">
        <v>155</v>
      </c>
      <c r="B43" s="510">
        <v>2006</v>
      </c>
      <c r="C43" s="251">
        <v>49294</v>
      </c>
      <c r="D43" s="250">
        <v>145673</v>
      </c>
      <c r="E43" s="251">
        <v>151423</v>
      </c>
      <c r="F43" s="250">
        <v>392302</v>
      </c>
      <c r="G43" s="250">
        <v>322097</v>
      </c>
      <c r="H43" s="250">
        <v>213162</v>
      </c>
      <c r="I43" s="251">
        <v>170351</v>
      </c>
      <c r="J43" s="251">
        <v>59412</v>
      </c>
      <c r="K43" s="250">
        <v>130302</v>
      </c>
      <c r="L43" s="250">
        <v>175025</v>
      </c>
      <c r="M43" s="250">
        <v>153941</v>
      </c>
      <c r="N43" s="250">
        <v>144445</v>
      </c>
      <c r="O43" s="27">
        <f t="shared" si="4"/>
        <v>1273951</v>
      </c>
      <c r="P43" s="27">
        <f t="shared" si="1"/>
        <v>833476</v>
      </c>
      <c r="Q43" s="27">
        <f t="shared" si="2"/>
        <v>2107427</v>
      </c>
      <c r="R43" s="28">
        <f t="shared" si="5"/>
        <v>1.017590070101468</v>
      </c>
      <c r="S43" s="25">
        <v>533429</v>
      </c>
      <c r="T43" s="24">
        <v>583604</v>
      </c>
      <c r="U43" s="31">
        <v>1573998</v>
      </c>
      <c r="V43" s="25">
        <v>1393072</v>
      </c>
      <c r="W43" s="31">
        <v>714355</v>
      </c>
      <c r="X43" s="49" t="s">
        <v>154</v>
      </c>
      <c r="Y43" s="47"/>
      <c r="Z43" s="46"/>
      <c r="AA43" s="46"/>
      <c r="AB43" s="46"/>
      <c r="AC43" s="46"/>
      <c r="AD43" s="46"/>
      <c r="AE43" s="46"/>
      <c r="AF43" s="48"/>
      <c r="AG43" s="48"/>
      <c r="AH43" s="48"/>
      <c r="AI43" s="48"/>
      <c r="AJ43" s="48"/>
    </row>
    <row r="44" spans="1:36" s="41" customFormat="1" ht="15" customHeight="1" x14ac:dyDescent="0.15">
      <c r="A44" s="33" t="s">
        <v>156</v>
      </c>
      <c r="B44" s="510">
        <v>2007</v>
      </c>
      <c r="C44" s="251">
        <v>57232</v>
      </c>
      <c r="D44" s="250">
        <v>128875</v>
      </c>
      <c r="E44" s="257">
        <v>150668</v>
      </c>
      <c r="F44" s="250">
        <v>359682</v>
      </c>
      <c r="G44" s="250">
        <v>300489</v>
      </c>
      <c r="H44" s="250">
        <v>197654</v>
      </c>
      <c r="I44" s="251">
        <v>159327</v>
      </c>
      <c r="J44" s="257">
        <v>51747</v>
      </c>
      <c r="K44" s="250">
        <v>144672</v>
      </c>
      <c r="L44" s="257">
        <v>189647</v>
      </c>
      <c r="M44" s="252">
        <v>165016</v>
      </c>
      <c r="N44" s="252">
        <v>162274</v>
      </c>
      <c r="O44" s="27">
        <f t="shared" si="4"/>
        <v>1194600</v>
      </c>
      <c r="P44" s="27">
        <f t="shared" si="1"/>
        <v>872683</v>
      </c>
      <c r="Q44" s="29">
        <f t="shared" si="2"/>
        <v>2067283</v>
      </c>
      <c r="R44" s="50">
        <f t="shared" si="5"/>
        <v>0.98095117885459382</v>
      </c>
      <c r="S44" s="30">
        <v>532274</v>
      </c>
      <c r="T44" s="24">
        <v>613999</v>
      </c>
      <c r="U44" s="31">
        <v>1535009</v>
      </c>
      <c r="V44" s="25">
        <v>1379070</v>
      </c>
      <c r="W44" s="26">
        <v>688213</v>
      </c>
      <c r="X44" s="43" t="s">
        <v>157</v>
      </c>
    </row>
    <row r="45" spans="1:36" s="41" customFormat="1" ht="15" customHeight="1" x14ac:dyDescent="0.15">
      <c r="A45" s="352" t="s">
        <v>158</v>
      </c>
      <c r="B45" s="510">
        <v>2008</v>
      </c>
      <c r="C45" s="353">
        <v>52264</v>
      </c>
      <c r="D45" s="353">
        <v>118350</v>
      </c>
      <c r="E45" s="354">
        <v>143353</v>
      </c>
      <c r="F45" s="353">
        <v>316051</v>
      </c>
      <c r="G45" s="353">
        <v>267196</v>
      </c>
      <c r="H45" s="353">
        <v>179115</v>
      </c>
      <c r="I45" s="355">
        <v>151541</v>
      </c>
      <c r="J45" s="354">
        <v>63624</v>
      </c>
      <c r="K45" s="353">
        <v>135112</v>
      </c>
      <c r="L45" s="354">
        <v>182370</v>
      </c>
      <c r="M45" s="356">
        <v>135529</v>
      </c>
      <c r="N45" s="356">
        <v>137021</v>
      </c>
      <c r="O45" s="357">
        <f t="shared" si="4"/>
        <v>1076329</v>
      </c>
      <c r="P45" s="357">
        <f t="shared" si="1"/>
        <v>805197</v>
      </c>
      <c r="Q45" s="358">
        <f t="shared" si="2"/>
        <v>1881526</v>
      </c>
      <c r="R45" s="359">
        <f t="shared" si="5"/>
        <v>0.91014437791052316</v>
      </c>
      <c r="S45" s="360">
        <v>485261</v>
      </c>
      <c r="T45" s="361">
        <v>653314</v>
      </c>
      <c r="U45" s="362">
        <v>1396264</v>
      </c>
      <c r="V45" s="363">
        <v>1245551</v>
      </c>
      <c r="W45" s="362">
        <v>635975</v>
      </c>
      <c r="X45" s="364" t="s">
        <v>159</v>
      </c>
    </row>
    <row r="46" spans="1:36" s="41" customFormat="1" ht="15" customHeight="1" x14ac:dyDescent="0.15">
      <c r="A46" s="15" t="s">
        <v>160</v>
      </c>
      <c r="B46" s="510">
        <v>2009</v>
      </c>
      <c r="C46" s="262">
        <v>56051</v>
      </c>
      <c r="D46" s="263">
        <v>152812</v>
      </c>
      <c r="E46" s="264">
        <v>169412</v>
      </c>
      <c r="F46" s="263">
        <v>377681</v>
      </c>
      <c r="G46" s="263">
        <v>300018</v>
      </c>
      <c r="H46" s="263">
        <v>223983</v>
      </c>
      <c r="I46" s="262">
        <v>134156</v>
      </c>
      <c r="J46" s="264">
        <v>57302</v>
      </c>
      <c r="K46" s="263">
        <v>97754</v>
      </c>
      <c r="L46" s="264">
        <v>157500</v>
      </c>
      <c r="M46" s="265">
        <v>124661</v>
      </c>
      <c r="N46" s="265">
        <v>109341</v>
      </c>
      <c r="O46" s="63">
        <f t="shared" si="4"/>
        <v>1279957</v>
      </c>
      <c r="P46" s="63">
        <f t="shared" si="1"/>
        <v>680714</v>
      </c>
      <c r="Q46" s="61">
        <f t="shared" si="2"/>
        <v>1960671</v>
      </c>
      <c r="R46" s="64">
        <f t="shared" si="5"/>
        <v>1.0420642606054873</v>
      </c>
      <c r="S46" s="65">
        <v>458976</v>
      </c>
      <c r="T46" s="60">
        <v>643084</v>
      </c>
      <c r="U46" s="66">
        <v>1501695</v>
      </c>
      <c r="V46" s="59">
        <v>1339172</v>
      </c>
      <c r="W46" s="62">
        <v>621499</v>
      </c>
      <c r="X46" s="67" t="s">
        <v>159</v>
      </c>
    </row>
    <row r="47" spans="1:36" s="41" customFormat="1" ht="15" customHeight="1" x14ac:dyDescent="0.15">
      <c r="A47" s="33" t="s">
        <v>161</v>
      </c>
      <c r="B47" s="510">
        <v>2010</v>
      </c>
      <c r="C47" s="266">
        <v>56623</v>
      </c>
      <c r="D47" s="267">
        <v>173840</v>
      </c>
      <c r="E47" s="268">
        <v>174175</v>
      </c>
      <c r="F47" s="267">
        <v>367558</v>
      </c>
      <c r="G47" s="267">
        <v>313707</v>
      </c>
      <c r="H47" s="267">
        <v>209615</v>
      </c>
      <c r="I47" s="266">
        <v>109868</v>
      </c>
      <c r="J47" s="268">
        <v>51096</v>
      </c>
      <c r="K47" s="267">
        <v>69087</v>
      </c>
      <c r="L47" s="268">
        <v>103232</v>
      </c>
      <c r="M47" s="269">
        <v>86034</v>
      </c>
      <c r="N47" s="269">
        <v>67455</v>
      </c>
      <c r="O47" s="42">
        <f t="shared" si="4"/>
        <v>1295518</v>
      </c>
      <c r="P47" s="42">
        <f t="shared" si="1"/>
        <v>486772</v>
      </c>
      <c r="Q47" s="70">
        <f t="shared" si="2"/>
        <v>1782290</v>
      </c>
      <c r="R47" s="72">
        <f t="shared" si="5"/>
        <v>0.90902043229078211</v>
      </c>
      <c r="S47" s="73">
        <v>424609</v>
      </c>
      <c r="T47" s="69">
        <v>579766</v>
      </c>
      <c r="U47" s="74">
        <v>1357681</v>
      </c>
      <c r="V47" s="68">
        <v>1191720</v>
      </c>
      <c r="W47" s="71">
        <v>590570</v>
      </c>
      <c r="X47" s="75" t="s">
        <v>259</v>
      </c>
    </row>
    <row r="48" spans="1:36" s="41" customFormat="1" ht="15" customHeight="1" x14ac:dyDescent="0.15">
      <c r="A48" s="33" t="s">
        <v>162</v>
      </c>
      <c r="B48" s="510">
        <v>2011</v>
      </c>
      <c r="C48" s="266">
        <v>53018</v>
      </c>
      <c r="D48" s="267">
        <v>143272</v>
      </c>
      <c r="E48" s="268">
        <v>168417</v>
      </c>
      <c r="F48" s="267">
        <v>373177</v>
      </c>
      <c r="G48" s="267">
        <v>291773</v>
      </c>
      <c r="H48" s="267">
        <v>205021</v>
      </c>
      <c r="I48" s="266">
        <v>118141</v>
      </c>
      <c r="J48" s="268">
        <v>52489</v>
      </c>
      <c r="K48" s="267">
        <v>67026</v>
      </c>
      <c r="L48" s="268">
        <v>99553</v>
      </c>
      <c r="M48" s="269">
        <v>82075</v>
      </c>
      <c r="N48" s="269">
        <v>70757</v>
      </c>
      <c r="O48" s="42">
        <f t="shared" si="4"/>
        <v>1234678</v>
      </c>
      <c r="P48" s="42">
        <f t="shared" si="1"/>
        <v>490041</v>
      </c>
      <c r="Q48" s="70">
        <f t="shared" si="2"/>
        <v>1724719</v>
      </c>
      <c r="R48" s="72">
        <f>Q48/Q47</f>
        <v>0.96769829825673714</v>
      </c>
      <c r="S48" s="73">
        <v>422940</v>
      </c>
      <c r="T48" s="69">
        <v>589361</v>
      </c>
      <c r="U48" s="74">
        <v>1301779</v>
      </c>
      <c r="V48" s="68">
        <v>1158618</v>
      </c>
      <c r="W48" s="71">
        <v>566101</v>
      </c>
      <c r="X48" s="75" t="s">
        <v>163</v>
      </c>
    </row>
    <row r="49" spans="1:25" s="41" customFormat="1" ht="15" customHeight="1" x14ac:dyDescent="0.15">
      <c r="A49" s="33" t="s">
        <v>164</v>
      </c>
      <c r="B49" s="510">
        <v>2012</v>
      </c>
      <c r="C49" s="266">
        <v>74898</v>
      </c>
      <c r="D49" s="267">
        <v>146270</v>
      </c>
      <c r="E49" s="268">
        <v>180646</v>
      </c>
      <c r="F49" s="267">
        <v>403112</v>
      </c>
      <c r="G49" s="267">
        <v>295606</v>
      </c>
      <c r="H49" s="267">
        <v>213963</v>
      </c>
      <c r="I49" s="266">
        <v>121650</v>
      </c>
      <c r="J49" s="268">
        <v>46601</v>
      </c>
      <c r="K49" s="267">
        <v>59820</v>
      </c>
      <c r="L49" s="268">
        <v>88794</v>
      </c>
      <c r="M49" s="269">
        <v>71782</v>
      </c>
      <c r="N49" s="269">
        <v>76442</v>
      </c>
      <c r="O49" s="42">
        <f t="shared" si="4"/>
        <v>1314495</v>
      </c>
      <c r="P49" s="42">
        <f t="shared" si="1"/>
        <v>465089</v>
      </c>
      <c r="Q49" s="70">
        <f t="shared" si="2"/>
        <v>1779584</v>
      </c>
      <c r="R49" s="72">
        <f>Q49/Q48</f>
        <v>1.0318109790638359</v>
      </c>
      <c r="S49" s="73">
        <v>414341</v>
      </c>
      <c r="T49" s="69">
        <v>627386</v>
      </c>
      <c r="U49" s="74">
        <v>1365243</v>
      </c>
      <c r="V49" s="68">
        <v>1189940</v>
      </c>
      <c r="W49" s="71">
        <v>589644</v>
      </c>
      <c r="X49" s="75" t="s">
        <v>165</v>
      </c>
    </row>
    <row r="50" spans="1:25" s="41" customFormat="1" ht="15" customHeight="1" x14ac:dyDescent="0.15">
      <c r="A50" s="33" t="s">
        <v>166</v>
      </c>
      <c r="B50" s="510">
        <v>2013</v>
      </c>
      <c r="C50" s="266">
        <v>66100</v>
      </c>
      <c r="D50" s="267">
        <v>143953</v>
      </c>
      <c r="E50" s="268">
        <v>188372</v>
      </c>
      <c r="F50" s="267">
        <v>372137</v>
      </c>
      <c r="G50" s="267">
        <v>291183</v>
      </c>
      <c r="H50" s="267">
        <v>201753</v>
      </c>
      <c r="I50" s="266">
        <v>115187</v>
      </c>
      <c r="J50" s="268">
        <v>47491</v>
      </c>
      <c r="K50" s="267">
        <v>66811</v>
      </c>
      <c r="L50" s="268">
        <v>100701</v>
      </c>
      <c r="M50" s="269">
        <v>81530</v>
      </c>
      <c r="N50" s="269">
        <v>93767</v>
      </c>
      <c r="O50" s="42">
        <f t="shared" si="4"/>
        <v>1263498</v>
      </c>
      <c r="P50" s="42">
        <f t="shared" si="1"/>
        <v>505487</v>
      </c>
      <c r="Q50" s="70">
        <f t="shared" si="2"/>
        <v>1768985</v>
      </c>
      <c r="R50" s="72">
        <f>Q50/Q49</f>
        <v>0.99404411368050061</v>
      </c>
      <c r="S50" s="73">
        <v>442521</v>
      </c>
      <c r="T50" s="69">
        <v>684708</v>
      </c>
      <c r="U50" s="74">
        <v>1326464</v>
      </c>
      <c r="V50" s="68">
        <v>1190898</v>
      </c>
      <c r="W50" s="71">
        <v>578087</v>
      </c>
      <c r="X50" s="58" t="s">
        <v>167</v>
      </c>
    </row>
    <row r="51" spans="1:25" s="41" customFormat="1" ht="15" customHeight="1" x14ac:dyDescent="0.15">
      <c r="A51" s="33" t="s">
        <v>168</v>
      </c>
      <c r="B51" s="510">
        <v>2014</v>
      </c>
      <c r="C51" s="266">
        <v>66446</v>
      </c>
      <c r="D51" s="267">
        <v>140430</v>
      </c>
      <c r="E51" s="268">
        <v>179577</v>
      </c>
      <c r="F51" s="267">
        <v>362421</v>
      </c>
      <c r="G51" s="267">
        <v>279684</v>
      </c>
      <c r="H51" s="267">
        <v>191914</v>
      </c>
      <c r="I51" s="266">
        <v>106330</v>
      </c>
      <c r="J51" s="268">
        <v>47988</v>
      </c>
      <c r="K51" s="267">
        <v>64809</v>
      </c>
      <c r="L51" s="268">
        <v>104418</v>
      </c>
      <c r="M51" s="269">
        <v>86615</v>
      </c>
      <c r="N51" s="269">
        <v>90490</v>
      </c>
      <c r="O51" s="42">
        <f t="shared" si="4"/>
        <v>1220472</v>
      </c>
      <c r="P51" s="42">
        <f t="shared" si="1"/>
        <v>500650</v>
      </c>
      <c r="Q51" s="70">
        <f t="shared" si="2"/>
        <v>1721122</v>
      </c>
      <c r="R51" s="72">
        <f>Q51/Q50</f>
        <v>0.972943241463325</v>
      </c>
      <c r="S51" s="73">
        <v>472390</v>
      </c>
      <c r="T51" s="69">
        <v>705062</v>
      </c>
      <c r="U51" s="74">
        <v>1248732</v>
      </c>
      <c r="V51" s="68">
        <v>1160106</v>
      </c>
      <c r="W51" s="71">
        <v>561016</v>
      </c>
      <c r="X51" s="75"/>
    </row>
    <row r="52" spans="1:25" s="41" customFormat="1" ht="15" customHeight="1" x14ac:dyDescent="0.15">
      <c r="A52" s="76" t="s">
        <v>169</v>
      </c>
      <c r="B52" s="510">
        <v>2015</v>
      </c>
      <c r="C52" s="266">
        <v>64784</v>
      </c>
      <c r="D52" s="267">
        <v>159758</v>
      </c>
      <c r="E52" s="268">
        <v>198504</v>
      </c>
      <c r="F52" s="267">
        <v>390078</v>
      </c>
      <c r="G52" s="267">
        <v>307191</v>
      </c>
      <c r="H52" s="267">
        <v>229174</v>
      </c>
      <c r="I52" s="266">
        <v>106150</v>
      </c>
      <c r="J52" s="268">
        <v>50219</v>
      </c>
      <c r="K52" s="267">
        <v>68817</v>
      </c>
      <c r="L52" s="268">
        <v>115610</v>
      </c>
      <c r="M52" s="269">
        <v>95414</v>
      </c>
      <c r="N52" s="269">
        <v>94598</v>
      </c>
      <c r="O52" s="42">
        <f t="shared" si="4"/>
        <v>1349489</v>
      </c>
      <c r="P52" s="42">
        <f t="shared" si="1"/>
        <v>530808</v>
      </c>
      <c r="Q52" s="70">
        <f t="shared" si="2"/>
        <v>1880297</v>
      </c>
      <c r="R52" s="72">
        <f>Q52/Q51</f>
        <v>1.0924832754447389</v>
      </c>
      <c r="S52" s="73">
        <v>520904</v>
      </c>
      <c r="T52" s="69">
        <v>759614</v>
      </c>
      <c r="U52" s="74">
        <v>1359393</v>
      </c>
      <c r="V52" s="68">
        <v>1264798</v>
      </c>
      <c r="W52" s="71">
        <v>615499</v>
      </c>
      <c r="X52" s="75" t="s">
        <v>260</v>
      </c>
    </row>
    <row r="53" spans="1:25" s="41" customFormat="1" ht="15" customHeight="1" x14ac:dyDescent="0.15">
      <c r="A53" s="76" t="s">
        <v>170</v>
      </c>
      <c r="B53" s="510">
        <v>2016</v>
      </c>
      <c r="C53" s="267">
        <v>77237.675000000003</v>
      </c>
      <c r="D53" s="267">
        <v>183165.6</v>
      </c>
      <c r="E53" s="268">
        <v>190876.375</v>
      </c>
      <c r="F53" s="267">
        <v>393567.02500000002</v>
      </c>
      <c r="G53" s="267">
        <v>286894.09999999998</v>
      </c>
      <c r="H53" s="267">
        <v>185190.28333333333</v>
      </c>
      <c r="I53" s="266">
        <v>118021</v>
      </c>
      <c r="J53" s="268">
        <v>49429</v>
      </c>
      <c r="K53" s="267">
        <v>61900</v>
      </c>
      <c r="L53" s="268">
        <v>119058</v>
      </c>
      <c r="M53" s="269">
        <v>91316</v>
      </c>
      <c r="N53" s="269">
        <v>103311</v>
      </c>
      <c r="O53" s="42">
        <f>SUM(C53:H53)</f>
        <v>1316931.0583333331</v>
      </c>
      <c r="P53" s="42">
        <f>SUM(I53:N53)</f>
        <v>543035</v>
      </c>
      <c r="Q53" s="70">
        <f>O53+P53</f>
        <v>1859966.0583333331</v>
      </c>
      <c r="R53" s="72">
        <f>Q53/Q51</f>
        <v>1.0806706661894585</v>
      </c>
      <c r="S53" s="73">
        <v>521908</v>
      </c>
      <c r="T53" s="69">
        <v>653183</v>
      </c>
      <c r="U53" s="74">
        <v>1338058.0666666667</v>
      </c>
      <c r="V53" s="68">
        <v>1250176.7480831181</v>
      </c>
      <c r="W53" s="71">
        <v>609789.31858354807</v>
      </c>
      <c r="X53" s="75" t="s">
        <v>171</v>
      </c>
    </row>
    <row r="54" spans="1:25" s="41" customFormat="1" ht="15" customHeight="1" x14ac:dyDescent="0.15">
      <c r="A54" s="76" t="s">
        <v>261</v>
      </c>
      <c r="B54" s="510">
        <v>2017</v>
      </c>
      <c r="C54" s="267">
        <v>77601</v>
      </c>
      <c r="D54" s="267">
        <v>172816</v>
      </c>
      <c r="E54" s="268">
        <v>182532</v>
      </c>
      <c r="F54" s="267">
        <v>412240</v>
      </c>
      <c r="G54" s="267">
        <v>283544</v>
      </c>
      <c r="H54" s="267">
        <v>184753</v>
      </c>
      <c r="I54" s="266">
        <v>124317</v>
      </c>
      <c r="J54" s="268">
        <v>55717</v>
      </c>
      <c r="K54" s="267">
        <v>83588</v>
      </c>
      <c r="L54" s="268">
        <v>119971</v>
      </c>
      <c r="M54" s="269">
        <v>98744</v>
      </c>
      <c r="N54" s="269">
        <v>98595</v>
      </c>
      <c r="O54" s="42">
        <f t="shared" ref="O54" si="6">SUM(C54:H54)</f>
        <v>1313486</v>
      </c>
      <c r="P54" s="42">
        <f t="shared" ref="P54" si="7">SUM(I54:N54)</f>
        <v>580932</v>
      </c>
      <c r="Q54" s="70">
        <f>IF(P54=0,"",O54+P54)</f>
        <v>1894418</v>
      </c>
      <c r="R54" s="72">
        <f>IF(Q54="","",Q54/Q51)</f>
        <v>1.1006878071397612</v>
      </c>
      <c r="S54" s="73">
        <v>549316</v>
      </c>
      <c r="T54" s="69">
        <v>687716</v>
      </c>
      <c r="U54" s="74">
        <v>1345102</v>
      </c>
      <c r="V54" s="68">
        <v>1278082</v>
      </c>
      <c r="W54" s="71">
        <v>616335</v>
      </c>
      <c r="X54" s="75"/>
    </row>
    <row r="55" spans="1:25" s="41" customFormat="1" ht="15" customHeight="1" x14ac:dyDescent="0.15">
      <c r="A55" s="33" t="s">
        <v>262</v>
      </c>
      <c r="B55" s="510">
        <v>2018</v>
      </c>
      <c r="C55" s="258">
        <v>86614</v>
      </c>
      <c r="D55" s="258">
        <v>163316</v>
      </c>
      <c r="E55" s="259">
        <v>188326</v>
      </c>
      <c r="F55" s="258">
        <v>427801</v>
      </c>
      <c r="G55" s="258">
        <v>287185</v>
      </c>
      <c r="H55" s="258">
        <v>170651</v>
      </c>
      <c r="I55" s="260">
        <v>112168.7</v>
      </c>
      <c r="J55" s="259">
        <v>60836.125</v>
      </c>
      <c r="K55" s="258">
        <v>92951.45</v>
      </c>
      <c r="L55" s="259">
        <v>123569.825</v>
      </c>
      <c r="M55" s="261">
        <v>103091.5</v>
      </c>
      <c r="N55" s="270">
        <v>102583.9</v>
      </c>
      <c r="O55" s="42">
        <f t="shared" ref="O55:O59" si="8">SUM(C55:H55)</f>
        <v>1323893</v>
      </c>
      <c r="P55" s="42">
        <f t="shared" ref="P55:P59" si="9">SUM(I55:N55)</f>
        <v>595201.5</v>
      </c>
      <c r="Q55" s="52">
        <v>1919094</v>
      </c>
      <c r="R55" s="55">
        <v>1.008</v>
      </c>
      <c r="S55" s="56">
        <v>489757</v>
      </c>
      <c r="T55" s="51">
        <v>673048</v>
      </c>
      <c r="U55" s="57">
        <v>1429337</v>
      </c>
      <c r="V55" s="53">
        <v>1297230</v>
      </c>
      <c r="W55" s="54">
        <v>621864</v>
      </c>
      <c r="X55" s="58" t="s">
        <v>233</v>
      </c>
    </row>
    <row r="56" spans="1:25" s="41" customFormat="1" ht="15" customHeight="1" x14ac:dyDescent="0.15">
      <c r="A56" s="33" t="s">
        <v>263</v>
      </c>
      <c r="B56" s="510">
        <v>2019</v>
      </c>
      <c r="C56" s="258">
        <v>109986</v>
      </c>
      <c r="D56" s="258">
        <v>179102</v>
      </c>
      <c r="E56" s="259">
        <v>186404</v>
      </c>
      <c r="F56" s="258">
        <v>389059</v>
      </c>
      <c r="G56" s="258">
        <v>259554</v>
      </c>
      <c r="H56" s="258">
        <v>194710</v>
      </c>
      <c r="I56" s="260">
        <v>124915.35833333334</v>
      </c>
      <c r="J56" s="259">
        <v>61574.474999999999</v>
      </c>
      <c r="K56" s="258">
        <v>99447.524999999994</v>
      </c>
      <c r="L56" s="259">
        <v>131678.82500000001</v>
      </c>
      <c r="M56" s="261">
        <v>98762.8</v>
      </c>
      <c r="N56" s="270">
        <v>54348.75</v>
      </c>
      <c r="O56" s="42">
        <f t="shared" si="8"/>
        <v>1318815</v>
      </c>
      <c r="P56" s="42">
        <f t="shared" si="9"/>
        <v>570727.7333333334</v>
      </c>
      <c r="Q56" s="52">
        <v>1889543</v>
      </c>
      <c r="R56" s="55">
        <v>0.98460107498586602</v>
      </c>
      <c r="S56" s="56">
        <v>461824</v>
      </c>
      <c r="T56" s="51">
        <v>632012</v>
      </c>
      <c r="U56" s="57">
        <v>1427718.75</v>
      </c>
      <c r="V56" s="53">
        <v>1272372.1513466542</v>
      </c>
      <c r="W56" s="54">
        <v>617170.59865334595</v>
      </c>
      <c r="X56" s="58" t="s">
        <v>264</v>
      </c>
    </row>
    <row r="57" spans="1:25" ht="15" customHeight="1" x14ac:dyDescent="0.15">
      <c r="A57" s="76" t="s">
        <v>235</v>
      </c>
      <c r="B57" s="510">
        <v>2020</v>
      </c>
      <c r="C57" s="267">
        <v>33036</v>
      </c>
      <c r="D57" s="267">
        <v>35538.466666666667</v>
      </c>
      <c r="E57" s="268">
        <v>80540.841666666674</v>
      </c>
      <c r="F57" s="267">
        <v>185898.92499999999</v>
      </c>
      <c r="G57" s="267">
        <v>174232.05833333335</v>
      </c>
      <c r="H57" s="267">
        <v>142393.94166666665</v>
      </c>
      <c r="I57" s="266">
        <v>105512.26666666666</v>
      </c>
      <c r="J57" s="268">
        <v>54927.875</v>
      </c>
      <c r="K57" s="267">
        <v>57381.275000000001</v>
      </c>
      <c r="L57" s="268">
        <v>61166.724999999999</v>
      </c>
      <c r="M57" s="269">
        <v>59784.474999999999</v>
      </c>
      <c r="N57" s="271">
        <v>69623.675000000003</v>
      </c>
      <c r="O57" s="42">
        <f t="shared" si="8"/>
        <v>651640.2333333334</v>
      </c>
      <c r="P57" s="42">
        <f t="shared" si="9"/>
        <v>408396.29166666663</v>
      </c>
      <c r="Q57" s="42">
        <v>1060037</v>
      </c>
      <c r="R57" s="72">
        <v>0.56100149030665603</v>
      </c>
      <c r="S57" s="73">
        <v>155171.65320995313</v>
      </c>
      <c r="T57" s="69">
        <v>223425</v>
      </c>
      <c r="U57" s="74">
        <v>904864.8717900468</v>
      </c>
      <c r="V57" s="68">
        <v>734234.04108333332</v>
      </c>
      <c r="W57" s="71">
        <v>325802.48391666659</v>
      </c>
      <c r="X57" s="75" t="s">
        <v>246</v>
      </c>
    </row>
    <row r="58" spans="1:25" ht="15" customHeight="1" x14ac:dyDescent="0.15">
      <c r="A58" s="205" t="s">
        <v>266</v>
      </c>
      <c r="B58" s="510">
        <v>2021</v>
      </c>
      <c r="C58" s="267">
        <v>73543</v>
      </c>
      <c r="D58" s="267">
        <v>93858</v>
      </c>
      <c r="E58" s="268">
        <v>83716</v>
      </c>
      <c r="F58" s="267">
        <v>190331</v>
      </c>
      <c r="G58" s="267">
        <v>150129</v>
      </c>
      <c r="H58" s="267">
        <v>96076</v>
      </c>
      <c r="I58" s="266">
        <v>96442</v>
      </c>
      <c r="J58" s="268">
        <v>53871</v>
      </c>
      <c r="K58" s="267">
        <v>70706</v>
      </c>
      <c r="L58" s="268">
        <v>78135</v>
      </c>
      <c r="M58" s="269">
        <v>63239</v>
      </c>
      <c r="N58" s="271">
        <v>77080</v>
      </c>
      <c r="O58" s="42">
        <f t="shared" si="8"/>
        <v>687653</v>
      </c>
      <c r="P58" s="42">
        <f t="shared" si="9"/>
        <v>439473</v>
      </c>
      <c r="Q58" s="42">
        <f>SUM(C58:N58)</f>
        <v>1127126</v>
      </c>
      <c r="R58" s="206">
        <f>Q58/Q57</f>
        <v>1.0632893002791413</v>
      </c>
      <c r="S58" s="73">
        <v>195515</v>
      </c>
      <c r="T58" s="69">
        <v>299746</v>
      </c>
      <c r="U58" s="74">
        <v>932291</v>
      </c>
      <c r="V58" s="68">
        <v>882676</v>
      </c>
      <c r="W58" s="71">
        <v>244450</v>
      </c>
      <c r="X58" s="75" t="s">
        <v>265</v>
      </c>
    </row>
    <row r="59" spans="1:25" ht="15" customHeight="1" x14ac:dyDescent="0.15">
      <c r="A59" s="246" t="s">
        <v>289</v>
      </c>
      <c r="B59" s="510">
        <v>2022</v>
      </c>
      <c r="C59" s="250">
        <v>80996</v>
      </c>
      <c r="D59" s="250">
        <v>127884</v>
      </c>
      <c r="E59" s="250">
        <v>138866</v>
      </c>
      <c r="F59" s="250">
        <v>299051</v>
      </c>
      <c r="G59" s="250">
        <v>212963</v>
      </c>
      <c r="H59" s="250">
        <v>165560</v>
      </c>
      <c r="I59" s="250">
        <v>122428</v>
      </c>
      <c r="J59" s="250">
        <v>53845</v>
      </c>
      <c r="K59" s="250">
        <v>91635</v>
      </c>
      <c r="L59" s="250">
        <v>116022</v>
      </c>
      <c r="M59" s="250">
        <v>113984</v>
      </c>
      <c r="N59" s="256">
        <v>105333</v>
      </c>
      <c r="O59" s="42">
        <f t="shared" si="8"/>
        <v>1025320</v>
      </c>
      <c r="P59" s="42">
        <f t="shared" si="9"/>
        <v>603247</v>
      </c>
      <c r="Q59" s="273">
        <v>1628567</v>
      </c>
      <c r="R59" s="272">
        <f>Q59/Q58</f>
        <v>1.444884600302007</v>
      </c>
      <c r="S59" s="273">
        <v>397186</v>
      </c>
      <c r="T59" s="252">
        <v>572187</v>
      </c>
      <c r="U59" s="256">
        <v>1231381</v>
      </c>
      <c r="V59" s="273">
        <v>1275228</v>
      </c>
      <c r="W59" s="274">
        <v>353339</v>
      </c>
      <c r="X59" s="277" t="s">
        <v>295</v>
      </c>
      <c r="Y59" s="204"/>
    </row>
    <row r="60" spans="1:25" ht="15" customHeight="1" x14ac:dyDescent="0.15">
      <c r="A60" s="385" t="s">
        <v>293</v>
      </c>
      <c r="B60" s="510">
        <v>2023</v>
      </c>
      <c r="C60" s="250">
        <v>77444</v>
      </c>
      <c r="D60" s="250">
        <v>151350</v>
      </c>
      <c r="E60" s="250">
        <v>181031</v>
      </c>
      <c r="F60" s="250">
        <v>367377</v>
      </c>
      <c r="G60" s="250">
        <v>239627</v>
      </c>
      <c r="H60" s="250">
        <v>180255</v>
      </c>
      <c r="I60" s="250">
        <v>131813</v>
      </c>
      <c r="J60" s="250">
        <v>54083</v>
      </c>
      <c r="K60" s="250">
        <v>109057</v>
      </c>
      <c r="L60" s="250">
        <v>141335</v>
      </c>
      <c r="M60" s="250">
        <v>144620</v>
      </c>
      <c r="N60" s="252">
        <v>111452</v>
      </c>
      <c r="O60" s="386">
        <f>SUM(C60:H60)</f>
        <v>1197084</v>
      </c>
      <c r="P60" s="257">
        <f>SUM(I60:N60)</f>
        <v>692360</v>
      </c>
      <c r="Q60" s="273">
        <f>SUM(O60:P60)</f>
        <v>1889444</v>
      </c>
      <c r="R60" s="420">
        <f>Q60/Q59</f>
        <v>1.1601880671780773</v>
      </c>
      <c r="S60" s="387">
        <v>482413</v>
      </c>
      <c r="T60" s="250">
        <v>768822</v>
      </c>
      <c r="U60" s="256">
        <v>1407031</v>
      </c>
      <c r="V60" s="387">
        <v>982401</v>
      </c>
      <c r="W60" s="274">
        <v>907043</v>
      </c>
      <c r="X60" s="388" t="s">
        <v>297</v>
      </c>
      <c r="Y60" s="245"/>
    </row>
    <row r="61" spans="1:25" ht="15" customHeight="1" x14ac:dyDescent="0.15">
      <c r="A61" s="385" t="s">
        <v>304</v>
      </c>
      <c r="B61" s="510">
        <v>2024</v>
      </c>
      <c r="C61" s="253">
        <v>83986</v>
      </c>
      <c r="D61" s="253">
        <v>131644</v>
      </c>
      <c r="E61" s="253">
        <v>170758</v>
      </c>
      <c r="F61" s="253">
        <v>330884</v>
      </c>
      <c r="G61" s="253">
        <v>218835</v>
      </c>
      <c r="H61" s="253">
        <v>184903</v>
      </c>
      <c r="I61" s="253">
        <v>131399</v>
      </c>
      <c r="J61" s="253">
        <v>55779</v>
      </c>
      <c r="K61" s="253">
        <v>116306</v>
      </c>
      <c r="L61" s="253">
        <v>166198</v>
      </c>
      <c r="M61" s="253">
        <v>151942</v>
      </c>
      <c r="N61" s="434">
        <v>111205</v>
      </c>
      <c r="O61" s="435">
        <f>SUM(C61:H61)</f>
        <v>1121010</v>
      </c>
      <c r="P61" s="436">
        <f>SUM(I61:N61)</f>
        <v>732829</v>
      </c>
      <c r="Q61" s="436">
        <f>SUM(O61:P61)</f>
        <v>1853839</v>
      </c>
      <c r="R61" s="437">
        <f>Q61/Q60</f>
        <v>0.98115583208605284</v>
      </c>
      <c r="S61" s="438">
        <v>536609</v>
      </c>
      <c r="T61" s="253">
        <v>863657</v>
      </c>
      <c r="U61" s="434">
        <v>1317230</v>
      </c>
      <c r="V61" s="438">
        <v>898789</v>
      </c>
      <c r="W61" s="439">
        <v>955040</v>
      </c>
      <c r="X61" s="39" t="s">
        <v>307</v>
      </c>
      <c r="Y61" s="245"/>
    </row>
    <row r="62" spans="1:25" ht="15" customHeight="1" thickBot="1" x14ac:dyDescent="0.2">
      <c r="A62" s="501" t="s">
        <v>336</v>
      </c>
      <c r="B62" s="510">
        <v>2025</v>
      </c>
      <c r="C62" s="427">
        <v>75493</v>
      </c>
      <c r="D62" s="427">
        <v>136525</v>
      </c>
      <c r="E62" s="427">
        <v>171674</v>
      </c>
      <c r="F62" s="427">
        <v>323263</v>
      </c>
      <c r="G62" s="427">
        <v>218457</v>
      </c>
      <c r="H62" s="427">
        <v>162287</v>
      </c>
      <c r="I62" s="427">
        <v>121803</v>
      </c>
      <c r="J62" s="427">
        <v>54940</v>
      </c>
      <c r="K62" s="427">
        <v>124819</v>
      </c>
      <c r="L62" s="427">
        <v>164983</v>
      </c>
      <c r="M62" s="427">
        <v>150737</v>
      </c>
      <c r="N62" s="428">
        <v>109085</v>
      </c>
      <c r="O62" s="429">
        <f>SUM(C62:H62)</f>
        <v>1087699</v>
      </c>
      <c r="P62" s="430">
        <f>SUM(I62:N62)</f>
        <v>726367</v>
      </c>
      <c r="Q62" s="430">
        <f>SUM(O62:P62)</f>
        <v>1814066</v>
      </c>
      <c r="R62" s="431">
        <f>Q62/Q61</f>
        <v>0.97854560185647188</v>
      </c>
      <c r="S62" s="432">
        <v>466406</v>
      </c>
      <c r="T62" s="427">
        <v>797984.33014877466</v>
      </c>
      <c r="U62" s="428">
        <v>1347660</v>
      </c>
      <c r="V62" s="502">
        <v>874664</v>
      </c>
      <c r="W62" s="503">
        <v>939402</v>
      </c>
      <c r="X62" s="433" t="s">
        <v>340</v>
      </c>
      <c r="Y62" s="245"/>
    </row>
  </sheetData>
  <mergeCells count="1">
    <mergeCell ref="V1:W1"/>
  </mergeCells>
  <phoneticPr fontId="2"/>
  <pageMargins left="0.59055118110236227" right="0.59055118110236227" top="0.59055118110236227" bottom="0.59055118110236227" header="0.19685039370078741" footer="0.19685039370078741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35"/>
  <sheetViews>
    <sheetView view="pageBreakPreview" zoomScale="66" zoomScaleNormal="85" zoomScaleSheetLayoutView="100" workbookViewId="0">
      <pane xSplit="1" ySplit="1" topLeftCell="B2" activePane="bottomRight" state="frozen"/>
      <selection activeCell="Y17" sqref="Y17"/>
      <selection pane="topRight" activeCell="Y17" sqref="Y17"/>
      <selection pane="bottomLeft" activeCell="Y17" sqref="Y17"/>
      <selection pane="bottomRight"/>
    </sheetView>
  </sheetViews>
  <sheetFormatPr defaultRowHeight="13.5" x14ac:dyDescent="0.15"/>
  <cols>
    <col min="2" max="23" width="8.625" customWidth="1"/>
  </cols>
  <sheetData>
    <row r="1" spans="1:29" s="78" customFormat="1" ht="18.75" x14ac:dyDescent="0.15">
      <c r="A1" s="350" t="s">
        <v>172</v>
      </c>
      <c r="B1" s="350"/>
      <c r="C1" s="350"/>
      <c r="D1" s="350"/>
      <c r="E1" s="350"/>
      <c r="F1" s="350"/>
      <c r="G1" s="350"/>
      <c r="H1" s="350"/>
      <c r="I1" s="350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</row>
    <row r="2" spans="1:29" s="78" customFormat="1" x14ac:dyDescent="0.15">
      <c r="A2" s="79"/>
      <c r="B2" s="80"/>
      <c r="C2" s="80"/>
      <c r="D2" s="80"/>
      <c r="F2" s="80"/>
    </row>
    <row r="3" spans="1:29" s="78" customFormat="1" ht="18.600000000000001" customHeight="1" x14ac:dyDescent="0.15">
      <c r="A3" s="81" t="s">
        <v>173</v>
      </c>
      <c r="B3" s="82" t="s">
        <v>219</v>
      </c>
      <c r="C3" s="82" t="s">
        <v>220</v>
      </c>
      <c r="D3" s="82" t="s">
        <v>174</v>
      </c>
      <c r="E3" s="82" t="s">
        <v>175</v>
      </c>
      <c r="F3" s="82" t="s">
        <v>176</v>
      </c>
      <c r="G3" s="82" t="s">
        <v>236</v>
      </c>
      <c r="H3" s="82" t="s">
        <v>237</v>
      </c>
      <c r="I3" s="82" t="s">
        <v>238</v>
      </c>
      <c r="J3" s="82" t="s">
        <v>239</v>
      </c>
      <c r="K3" s="82" t="s">
        <v>240</v>
      </c>
      <c r="L3" s="82" t="s">
        <v>241</v>
      </c>
      <c r="M3" s="82" t="s">
        <v>177</v>
      </c>
      <c r="N3" s="82" t="s">
        <v>178</v>
      </c>
      <c r="O3" s="82" t="s">
        <v>179</v>
      </c>
      <c r="P3" s="82" t="s">
        <v>180</v>
      </c>
      <c r="Q3" s="82" t="s">
        <v>242</v>
      </c>
      <c r="R3" s="82" t="s">
        <v>243</v>
      </c>
      <c r="S3" s="82" t="s">
        <v>244</v>
      </c>
      <c r="T3" s="82" t="s">
        <v>235</v>
      </c>
      <c r="U3" s="82" t="s">
        <v>266</v>
      </c>
      <c r="V3" s="82" t="s">
        <v>289</v>
      </c>
      <c r="W3" s="376" t="s">
        <v>293</v>
      </c>
      <c r="X3" s="383" t="s">
        <v>304</v>
      </c>
      <c r="Y3" s="383" t="s">
        <v>316</v>
      </c>
    </row>
    <row r="4" spans="1:29" s="78" customFormat="1" ht="19.899999999999999" customHeight="1" x14ac:dyDescent="0.15">
      <c r="A4" s="81" t="s">
        <v>182</v>
      </c>
      <c r="B4" s="83">
        <v>55</v>
      </c>
      <c r="C4" s="83">
        <v>97</v>
      </c>
      <c r="D4" s="83">
        <v>234</v>
      </c>
      <c r="E4" s="84">
        <v>304</v>
      </c>
      <c r="F4" s="84">
        <v>90</v>
      </c>
      <c r="G4" s="84">
        <v>417</v>
      </c>
      <c r="H4" s="84">
        <v>198</v>
      </c>
      <c r="I4" s="84">
        <v>267</v>
      </c>
      <c r="J4" s="84">
        <v>311</v>
      </c>
      <c r="K4" s="84">
        <v>22</v>
      </c>
      <c r="L4" s="84">
        <v>201</v>
      </c>
      <c r="M4" s="84">
        <v>385</v>
      </c>
      <c r="N4" s="84">
        <v>710</v>
      </c>
      <c r="O4" s="83">
        <v>2366</v>
      </c>
      <c r="P4" s="83">
        <v>2800</v>
      </c>
      <c r="Q4" s="83">
        <v>2890</v>
      </c>
      <c r="R4" s="83">
        <v>1781</v>
      </c>
      <c r="S4" s="83">
        <v>2024</v>
      </c>
      <c r="T4" s="83">
        <v>32</v>
      </c>
      <c r="U4" s="83">
        <v>15</v>
      </c>
      <c r="V4" s="83">
        <v>21</v>
      </c>
      <c r="W4" s="377">
        <v>4415</v>
      </c>
      <c r="X4" s="84">
        <v>4279</v>
      </c>
      <c r="Y4" s="84">
        <v>4850</v>
      </c>
      <c r="Z4" s="109"/>
      <c r="AA4" s="109"/>
      <c r="AB4" s="109"/>
      <c r="AC4" s="109"/>
    </row>
    <row r="5" spans="1:29" s="78" customFormat="1" ht="19.899999999999999" customHeight="1" x14ac:dyDescent="0.15">
      <c r="A5" s="81" t="s">
        <v>183</v>
      </c>
      <c r="B5" s="83">
        <v>86</v>
      </c>
      <c r="C5" s="83">
        <v>121</v>
      </c>
      <c r="D5" s="83">
        <v>513</v>
      </c>
      <c r="E5" s="84">
        <v>332</v>
      </c>
      <c r="F5" s="84">
        <v>382</v>
      </c>
      <c r="G5" s="84">
        <v>846</v>
      </c>
      <c r="H5" s="84">
        <v>1396</v>
      </c>
      <c r="I5" s="84">
        <v>518</v>
      </c>
      <c r="J5" s="84">
        <v>989</v>
      </c>
      <c r="K5" s="84">
        <v>218</v>
      </c>
      <c r="L5" s="84">
        <v>540</v>
      </c>
      <c r="M5" s="84">
        <v>1564</v>
      </c>
      <c r="N5" s="84">
        <v>3365</v>
      </c>
      <c r="O5" s="83">
        <v>5290</v>
      </c>
      <c r="P5" s="83">
        <v>5456</v>
      </c>
      <c r="Q5" s="83">
        <v>5528</v>
      </c>
      <c r="R5" s="83">
        <v>4774</v>
      </c>
      <c r="S5" s="83">
        <v>5387</v>
      </c>
      <c r="T5" s="83">
        <v>4</v>
      </c>
      <c r="U5" s="83">
        <v>6</v>
      </c>
      <c r="V5" s="83">
        <v>34</v>
      </c>
      <c r="W5" s="377">
        <v>6170</v>
      </c>
      <c r="X5" s="421">
        <v>6717</v>
      </c>
      <c r="Y5" s="421">
        <v>6726</v>
      </c>
    </row>
    <row r="6" spans="1:29" s="78" customFormat="1" ht="19.899999999999999" customHeight="1" x14ac:dyDescent="0.15">
      <c r="A6" s="81" t="s">
        <v>83</v>
      </c>
      <c r="B6" s="83">
        <v>540</v>
      </c>
      <c r="C6" s="83">
        <v>125</v>
      </c>
      <c r="D6" s="83">
        <v>1333</v>
      </c>
      <c r="E6" s="84">
        <v>702</v>
      </c>
      <c r="F6" s="84">
        <v>1334</v>
      </c>
      <c r="G6" s="84">
        <v>1692</v>
      </c>
      <c r="H6" s="84">
        <v>2190</v>
      </c>
      <c r="I6" s="84">
        <v>1602</v>
      </c>
      <c r="J6" s="84">
        <v>2723</v>
      </c>
      <c r="K6" s="84">
        <v>371</v>
      </c>
      <c r="L6" s="84">
        <v>1782</v>
      </c>
      <c r="M6" s="84">
        <v>3641</v>
      </c>
      <c r="N6" s="84">
        <v>5279</v>
      </c>
      <c r="O6" s="83">
        <v>9582</v>
      </c>
      <c r="P6" s="83">
        <v>8304</v>
      </c>
      <c r="Q6" s="83">
        <v>9513</v>
      </c>
      <c r="R6" s="83">
        <v>9140</v>
      </c>
      <c r="S6" s="83">
        <v>9994</v>
      </c>
      <c r="T6" s="83">
        <v>25</v>
      </c>
      <c r="U6" s="83">
        <v>22</v>
      </c>
      <c r="V6" s="83">
        <v>55</v>
      </c>
      <c r="W6" s="378">
        <v>11877</v>
      </c>
      <c r="X6" s="421">
        <v>10460</v>
      </c>
      <c r="Y6" s="421">
        <v>11612</v>
      </c>
    </row>
    <row r="7" spans="1:29" s="78" customFormat="1" ht="19.899999999999999" customHeight="1" x14ac:dyDescent="0.15">
      <c r="A7" s="81" t="s">
        <v>84</v>
      </c>
      <c r="B7" s="83">
        <v>1837</v>
      </c>
      <c r="C7" s="83">
        <v>1547</v>
      </c>
      <c r="D7" s="83">
        <v>2208</v>
      </c>
      <c r="E7" s="84">
        <v>2611</v>
      </c>
      <c r="F7" s="84">
        <v>2722</v>
      </c>
      <c r="G7" s="84">
        <v>4354</v>
      </c>
      <c r="H7" s="84">
        <v>5014</v>
      </c>
      <c r="I7" s="84">
        <v>4861</v>
      </c>
      <c r="J7" s="84">
        <v>6945</v>
      </c>
      <c r="K7" s="84">
        <v>1827</v>
      </c>
      <c r="L7" s="84">
        <v>4481</v>
      </c>
      <c r="M7" s="84">
        <v>7314</v>
      </c>
      <c r="N7" s="84">
        <v>9483</v>
      </c>
      <c r="O7" s="83">
        <v>14513</v>
      </c>
      <c r="P7" s="83">
        <v>14518</v>
      </c>
      <c r="Q7" s="83">
        <v>14074</v>
      </c>
      <c r="R7" s="83">
        <v>14539</v>
      </c>
      <c r="S7" s="83">
        <v>13566</v>
      </c>
      <c r="T7" s="83">
        <v>80</v>
      </c>
      <c r="U7" s="83">
        <v>191</v>
      </c>
      <c r="V7" s="83">
        <v>315</v>
      </c>
      <c r="W7" s="377">
        <v>15031</v>
      </c>
      <c r="X7" s="421">
        <v>17977</v>
      </c>
      <c r="Y7" s="421">
        <v>17175</v>
      </c>
    </row>
    <row r="8" spans="1:29" s="78" customFormat="1" ht="19.899999999999999" customHeight="1" x14ac:dyDescent="0.15">
      <c r="A8" s="81" t="s">
        <v>85</v>
      </c>
      <c r="B8" s="83">
        <v>954</v>
      </c>
      <c r="C8" s="83">
        <v>1543</v>
      </c>
      <c r="D8" s="83">
        <v>1071</v>
      </c>
      <c r="E8" s="84">
        <v>1320</v>
      </c>
      <c r="F8" s="84">
        <v>2313</v>
      </c>
      <c r="G8" s="84">
        <v>2369</v>
      </c>
      <c r="H8" s="84">
        <v>2959</v>
      </c>
      <c r="I8" s="84">
        <v>3138</v>
      </c>
      <c r="J8" s="84">
        <v>2913</v>
      </c>
      <c r="K8" s="84">
        <v>1291</v>
      </c>
      <c r="L8" s="84">
        <v>2348</v>
      </c>
      <c r="M8" s="84">
        <v>4516</v>
      </c>
      <c r="N8" s="84">
        <v>5180</v>
      </c>
      <c r="O8" s="83">
        <v>9840</v>
      </c>
      <c r="P8" s="83">
        <v>9017</v>
      </c>
      <c r="Q8" s="83">
        <v>9742</v>
      </c>
      <c r="R8" s="83">
        <v>10328</v>
      </c>
      <c r="S8" s="83">
        <v>10007</v>
      </c>
      <c r="T8" s="83">
        <v>71</v>
      </c>
      <c r="U8" s="83">
        <v>127</v>
      </c>
      <c r="V8" s="83">
        <v>319</v>
      </c>
      <c r="W8" s="377">
        <v>12111</v>
      </c>
      <c r="X8" s="421">
        <v>11577</v>
      </c>
      <c r="Y8" s="421">
        <v>14236</v>
      </c>
    </row>
    <row r="9" spans="1:29" s="78" customFormat="1" ht="19.899999999999999" customHeight="1" x14ac:dyDescent="0.15">
      <c r="A9" s="81" t="s">
        <v>86</v>
      </c>
      <c r="B9" s="83">
        <v>298</v>
      </c>
      <c r="C9" s="83">
        <v>497</v>
      </c>
      <c r="D9" s="83">
        <v>155</v>
      </c>
      <c r="E9" s="84">
        <v>1067</v>
      </c>
      <c r="F9" s="84">
        <v>1171</v>
      </c>
      <c r="G9" s="84">
        <v>1557</v>
      </c>
      <c r="H9" s="84">
        <v>1444</v>
      </c>
      <c r="I9" s="84">
        <v>1233</v>
      </c>
      <c r="J9" s="84">
        <v>1382</v>
      </c>
      <c r="K9" s="84">
        <v>608</v>
      </c>
      <c r="L9" s="84">
        <v>989</v>
      </c>
      <c r="M9" s="84">
        <v>2133</v>
      </c>
      <c r="N9" s="84">
        <v>2832</v>
      </c>
      <c r="O9" s="83">
        <v>4777</v>
      </c>
      <c r="P9" s="83">
        <v>6002</v>
      </c>
      <c r="Q9" s="83">
        <v>6063</v>
      </c>
      <c r="R9" s="83">
        <v>3478</v>
      </c>
      <c r="S9" s="83">
        <v>5241</v>
      </c>
      <c r="T9" s="83">
        <v>29</v>
      </c>
      <c r="U9" s="83">
        <v>48</v>
      </c>
      <c r="V9" s="83">
        <v>228</v>
      </c>
      <c r="W9" s="377">
        <v>7413</v>
      </c>
      <c r="X9" s="421">
        <v>6169</v>
      </c>
      <c r="Y9" s="421">
        <v>7000</v>
      </c>
    </row>
    <row r="10" spans="1:29" s="78" customFormat="1" ht="19.899999999999999" customHeight="1" x14ac:dyDescent="0.15">
      <c r="A10" s="81" t="s">
        <v>87</v>
      </c>
      <c r="B10" s="83">
        <v>420</v>
      </c>
      <c r="C10" s="83">
        <v>603</v>
      </c>
      <c r="D10" s="83">
        <v>519</v>
      </c>
      <c r="E10" s="84">
        <v>1043</v>
      </c>
      <c r="F10" s="84">
        <v>1586</v>
      </c>
      <c r="G10" s="84">
        <v>721</v>
      </c>
      <c r="H10" s="84">
        <v>2412</v>
      </c>
      <c r="I10" s="84">
        <v>1016</v>
      </c>
      <c r="J10" s="84">
        <v>919</v>
      </c>
      <c r="K10" s="84">
        <v>543</v>
      </c>
      <c r="L10" s="84">
        <v>734</v>
      </c>
      <c r="M10" s="84">
        <v>1795</v>
      </c>
      <c r="N10" s="84">
        <v>3409</v>
      </c>
      <c r="O10" s="83">
        <v>5513</v>
      </c>
      <c r="P10" s="83">
        <v>5133</v>
      </c>
      <c r="Q10" s="83">
        <v>4452</v>
      </c>
      <c r="R10" s="83">
        <v>4688</v>
      </c>
      <c r="S10" s="83">
        <v>5042</v>
      </c>
      <c r="T10" s="83">
        <v>47</v>
      </c>
      <c r="U10" s="83">
        <v>25</v>
      </c>
      <c r="V10" s="83">
        <v>965</v>
      </c>
      <c r="W10" s="377">
        <v>6208</v>
      </c>
      <c r="X10" s="381">
        <v>6825</v>
      </c>
      <c r="Y10" s="84">
        <v>9098</v>
      </c>
    </row>
    <row r="11" spans="1:29" s="78" customFormat="1" ht="19.899999999999999" customHeight="1" x14ac:dyDescent="0.15">
      <c r="A11" s="81" t="s">
        <v>88</v>
      </c>
      <c r="B11" s="83">
        <v>117</v>
      </c>
      <c r="C11" s="83">
        <v>70</v>
      </c>
      <c r="D11" s="83">
        <v>286</v>
      </c>
      <c r="E11" s="84">
        <v>98</v>
      </c>
      <c r="F11" s="84">
        <v>154</v>
      </c>
      <c r="G11" s="84">
        <v>46</v>
      </c>
      <c r="H11" s="84">
        <v>1007</v>
      </c>
      <c r="I11" s="84">
        <v>291</v>
      </c>
      <c r="J11" s="84">
        <v>295</v>
      </c>
      <c r="K11" s="84">
        <v>98</v>
      </c>
      <c r="L11" s="84">
        <v>166</v>
      </c>
      <c r="M11" s="84">
        <v>503</v>
      </c>
      <c r="N11" s="84">
        <v>881</v>
      </c>
      <c r="O11" s="83">
        <v>2629</v>
      </c>
      <c r="P11" s="83">
        <v>1305</v>
      </c>
      <c r="Q11" s="83">
        <v>1477</v>
      </c>
      <c r="R11" s="83">
        <v>2407</v>
      </c>
      <c r="S11" s="83">
        <v>2374</v>
      </c>
      <c r="T11" s="83">
        <v>36</v>
      </c>
      <c r="U11" s="83">
        <v>3</v>
      </c>
      <c r="V11" s="83">
        <v>1240</v>
      </c>
      <c r="W11" s="377">
        <v>2490</v>
      </c>
      <c r="X11" s="381">
        <v>2844</v>
      </c>
      <c r="Y11" s="84">
        <v>3671</v>
      </c>
    </row>
    <row r="12" spans="1:29" s="78" customFormat="1" ht="19.899999999999999" customHeight="1" x14ac:dyDescent="0.15">
      <c r="A12" s="81" t="s">
        <v>89</v>
      </c>
      <c r="B12" s="83">
        <v>685</v>
      </c>
      <c r="C12" s="83">
        <v>412</v>
      </c>
      <c r="D12" s="83">
        <v>330</v>
      </c>
      <c r="E12" s="84">
        <v>800</v>
      </c>
      <c r="F12" s="84">
        <v>574</v>
      </c>
      <c r="G12" s="84">
        <v>900</v>
      </c>
      <c r="H12" s="84">
        <v>1485</v>
      </c>
      <c r="I12" s="84">
        <v>2221</v>
      </c>
      <c r="J12" s="84">
        <v>2243</v>
      </c>
      <c r="K12" s="84">
        <v>3537</v>
      </c>
      <c r="L12" s="84">
        <v>2416</v>
      </c>
      <c r="M12" s="84">
        <v>3730</v>
      </c>
      <c r="N12" s="84">
        <v>5435</v>
      </c>
      <c r="O12" s="83">
        <v>5706</v>
      </c>
      <c r="P12" s="83">
        <v>6054</v>
      </c>
      <c r="Q12" s="83">
        <v>6003</v>
      </c>
      <c r="R12" s="83">
        <v>15256</v>
      </c>
      <c r="S12" s="83">
        <v>12183</v>
      </c>
      <c r="T12" s="83">
        <v>43</v>
      </c>
      <c r="U12" s="83">
        <v>115</v>
      </c>
      <c r="V12" s="83">
        <v>9935</v>
      </c>
      <c r="W12" s="377">
        <v>15791</v>
      </c>
      <c r="X12" s="381">
        <v>20650</v>
      </c>
      <c r="Y12" s="84">
        <v>21363</v>
      </c>
    </row>
    <row r="13" spans="1:29" s="78" customFormat="1" ht="19.899999999999999" customHeight="1" x14ac:dyDescent="0.15">
      <c r="A13" s="81" t="s">
        <v>90</v>
      </c>
      <c r="B13" s="83">
        <v>337</v>
      </c>
      <c r="C13" s="83">
        <v>112</v>
      </c>
      <c r="D13" s="83">
        <v>344</v>
      </c>
      <c r="E13" s="84">
        <v>410</v>
      </c>
      <c r="F13" s="84">
        <v>920</v>
      </c>
      <c r="G13" s="84">
        <v>1405</v>
      </c>
      <c r="H13" s="84">
        <v>1915</v>
      </c>
      <c r="I13" s="84">
        <v>1608</v>
      </c>
      <c r="J13" s="84">
        <v>1535</v>
      </c>
      <c r="K13" s="84">
        <v>3260</v>
      </c>
      <c r="L13" s="84">
        <v>601</v>
      </c>
      <c r="M13" s="84">
        <v>3690</v>
      </c>
      <c r="N13" s="84">
        <v>5613</v>
      </c>
      <c r="O13" s="83">
        <v>6025</v>
      </c>
      <c r="P13" s="83">
        <v>6822</v>
      </c>
      <c r="Q13" s="83">
        <v>6270</v>
      </c>
      <c r="R13" s="83">
        <v>14558</v>
      </c>
      <c r="S13" s="83">
        <v>14059</v>
      </c>
      <c r="T13" s="83">
        <v>27</v>
      </c>
      <c r="U13" s="83">
        <v>49</v>
      </c>
      <c r="V13" s="83">
        <v>11725</v>
      </c>
      <c r="W13" s="377">
        <v>19388</v>
      </c>
      <c r="X13" s="381">
        <v>25528</v>
      </c>
      <c r="Y13" s="84">
        <v>22599</v>
      </c>
    </row>
    <row r="14" spans="1:29" s="78" customFormat="1" ht="19.899999999999999" customHeight="1" x14ac:dyDescent="0.15">
      <c r="A14" s="81" t="s">
        <v>91</v>
      </c>
      <c r="B14" s="83">
        <v>447</v>
      </c>
      <c r="C14" s="83">
        <v>136</v>
      </c>
      <c r="D14" s="83">
        <v>574</v>
      </c>
      <c r="E14" s="84">
        <v>798</v>
      </c>
      <c r="F14" s="84">
        <v>1566</v>
      </c>
      <c r="G14" s="84">
        <v>1979</v>
      </c>
      <c r="H14" s="84">
        <v>1556</v>
      </c>
      <c r="I14" s="84">
        <v>1947</v>
      </c>
      <c r="J14" s="84">
        <v>2444</v>
      </c>
      <c r="K14" s="84">
        <v>2332</v>
      </c>
      <c r="L14" s="84">
        <v>2884</v>
      </c>
      <c r="M14" s="84">
        <v>4378</v>
      </c>
      <c r="N14" s="84">
        <v>7265</v>
      </c>
      <c r="O14" s="83">
        <v>8007</v>
      </c>
      <c r="P14" s="83">
        <v>7374</v>
      </c>
      <c r="Q14" s="83">
        <v>8252</v>
      </c>
      <c r="R14" s="83">
        <v>17642</v>
      </c>
      <c r="S14" s="83">
        <v>9585</v>
      </c>
      <c r="T14" s="83">
        <v>29</v>
      </c>
      <c r="U14" s="83">
        <v>54</v>
      </c>
      <c r="V14" s="83">
        <v>12469</v>
      </c>
      <c r="W14" s="377">
        <v>20115</v>
      </c>
      <c r="X14" s="381">
        <v>23102</v>
      </c>
      <c r="Y14" s="84">
        <v>21844</v>
      </c>
    </row>
    <row r="15" spans="1:29" s="78" customFormat="1" ht="19.899999999999999" customHeight="1" thickBot="1" x14ac:dyDescent="0.2">
      <c r="A15" s="85" t="s">
        <v>92</v>
      </c>
      <c r="B15" s="86">
        <v>164</v>
      </c>
      <c r="C15" s="86">
        <v>43</v>
      </c>
      <c r="D15" s="86">
        <v>76</v>
      </c>
      <c r="E15" s="87">
        <v>1418</v>
      </c>
      <c r="F15" s="87">
        <v>614</v>
      </c>
      <c r="G15" s="87">
        <v>728</v>
      </c>
      <c r="H15" s="87">
        <v>407</v>
      </c>
      <c r="I15" s="87">
        <v>755</v>
      </c>
      <c r="J15" s="87">
        <v>626</v>
      </c>
      <c r="K15" s="87">
        <v>818</v>
      </c>
      <c r="L15" s="87">
        <v>1018</v>
      </c>
      <c r="M15" s="87">
        <v>1709</v>
      </c>
      <c r="N15" s="87">
        <v>2747</v>
      </c>
      <c r="O15" s="86">
        <v>2946</v>
      </c>
      <c r="P15" s="86">
        <v>2528</v>
      </c>
      <c r="Q15" s="86">
        <v>4131</v>
      </c>
      <c r="R15" s="86">
        <v>7781</v>
      </c>
      <c r="S15" s="86">
        <v>524</v>
      </c>
      <c r="T15" s="86">
        <v>9</v>
      </c>
      <c r="U15" s="86">
        <v>25</v>
      </c>
      <c r="V15" s="86">
        <v>6491</v>
      </c>
      <c r="W15" s="379">
        <v>9470</v>
      </c>
      <c r="X15" s="382">
        <v>12049</v>
      </c>
      <c r="Y15" s="511">
        <v>15982</v>
      </c>
    </row>
    <row r="16" spans="1:29" s="78" customFormat="1" ht="19.899999999999999" customHeight="1" thickTop="1" thickBot="1" x14ac:dyDescent="0.2">
      <c r="A16" s="345" t="s">
        <v>188</v>
      </c>
      <c r="B16" s="346">
        <v>5940</v>
      </c>
      <c r="C16" s="346">
        <v>5306</v>
      </c>
      <c r="D16" s="346">
        <v>7643</v>
      </c>
      <c r="E16" s="346">
        <v>10903</v>
      </c>
      <c r="F16" s="346">
        <v>13426</v>
      </c>
      <c r="G16" s="346">
        <v>17014</v>
      </c>
      <c r="H16" s="346">
        <v>21983</v>
      </c>
      <c r="I16" s="346">
        <v>19457</v>
      </c>
      <c r="J16" s="346">
        <v>23325</v>
      </c>
      <c r="K16" s="346">
        <v>14925</v>
      </c>
      <c r="L16" s="346">
        <v>18160</v>
      </c>
      <c r="M16" s="346">
        <v>35358</v>
      </c>
      <c r="N16" s="346">
        <v>52199</v>
      </c>
      <c r="O16" s="346">
        <v>77194</v>
      </c>
      <c r="P16" s="346">
        <v>75313</v>
      </c>
      <c r="Q16" s="346">
        <v>78395</v>
      </c>
      <c r="R16" s="346">
        <v>106372</v>
      </c>
      <c r="S16" s="346">
        <v>89986</v>
      </c>
      <c r="T16" s="346">
        <v>432</v>
      </c>
      <c r="U16" s="346">
        <f>SUM(U4:U15)</f>
        <v>680</v>
      </c>
      <c r="V16" s="346">
        <f>SUM(V4:V15)</f>
        <v>43797</v>
      </c>
      <c r="W16" s="380">
        <f>SUM(W4:W15)</f>
        <v>130479</v>
      </c>
      <c r="X16" s="347">
        <f>SUM(X4:X15)</f>
        <v>148177</v>
      </c>
      <c r="Y16" s="347">
        <f>SUM(Y4:Y15)</f>
        <v>156156</v>
      </c>
    </row>
    <row r="17" spans="1:29" ht="14.25" thickTop="1" x14ac:dyDescent="0.15"/>
    <row r="19" spans="1:29" s="78" customFormat="1" ht="18.75" x14ac:dyDescent="0.15">
      <c r="A19" s="350" t="s">
        <v>185</v>
      </c>
      <c r="B19" s="349"/>
      <c r="C19" s="349"/>
      <c r="D19" s="349"/>
      <c r="E19" s="349"/>
      <c r="F19" s="349"/>
      <c r="G19" s="349"/>
      <c r="H19" s="349"/>
      <c r="I19" s="349"/>
      <c r="J19" s="348"/>
      <c r="K19" s="348"/>
      <c r="L19" s="348"/>
      <c r="M19" s="348"/>
      <c r="N19" s="348"/>
      <c r="O19" s="348"/>
      <c r="P19" s="348"/>
      <c r="Q19" s="348"/>
      <c r="R19" s="348"/>
      <c r="S19" s="348"/>
      <c r="T19" s="348"/>
      <c r="U19" s="348"/>
      <c r="V19" s="348"/>
      <c r="W19" s="348"/>
    </row>
    <row r="20" spans="1:29" s="78" customFormat="1" x14ac:dyDescent="0.15">
      <c r="A20" s="80"/>
      <c r="B20" s="80"/>
      <c r="C20" s="80"/>
      <c r="D20" s="80"/>
      <c r="F20" s="80"/>
    </row>
    <row r="21" spans="1:29" s="78" customFormat="1" ht="18.600000000000001" customHeight="1" x14ac:dyDescent="0.15">
      <c r="A21" s="81" t="s">
        <v>184</v>
      </c>
      <c r="B21" s="82" t="s">
        <v>219</v>
      </c>
      <c r="C21" s="82" t="s">
        <v>220</v>
      </c>
      <c r="D21" s="82" t="s">
        <v>174</v>
      </c>
      <c r="E21" s="82" t="s">
        <v>175</v>
      </c>
      <c r="F21" s="82" t="s">
        <v>176</v>
      </c>
      <c r="G21" s="82" t="s">
        <v>236</v>
      </c>
      <c r="H21" s="82" t="s">
        <v>237</v>
      </c>
      <c r="I21" s="82" t="s">
        <v>238</v>
      </c>
      <c r="J21" s="82" t="s">
        <v>239</v>
      </c>
      <c r="K21" s="82" t="s">
        <v>240</v>
      </c>
      <c r="L21" s="82" t="s">
        <v>241</v>
      </c>
      <c r="M21" s="82" t="s">
        <v>177</v>
      </c>
      <c r="N21" s="82" t="s">
        <v>178</v>
      </c>
      <c r="O21" s="82" t="s">
        <v>179</v>
      </c>
      <c r="P21" s="82" t="s">
        <v>180</v>
      </c>
      <c r="Q21" s="82" t="s">
        <v>242</v>
      </c>
      <c r="R21" s="82" t="s">
        <v>243</v>
      </c>
      <c r="S21" s="82" t="s">
        <v>244</v>
      </c>
      <c r="T21" s="82" t="s">
        <v>235</v>
      </c>
      <c r="U21" s="82" t="s">
        <v>266</v>
      </c>
      <c r="V21" s="82" t="s">
        <v>292</v>
      </c>
      <c r="W21" s="82" t="s">
        <v>293</v>
      </c>
      <c r="X21" s="383" t="s">
        <v>304</v>
      </c>
      <c r="Y21" s="383" t="s">
        <v>316</v>
      </c>
    </row>
    <row r="22" spans="1:29" s="78" customFormat="1" ht="19.899999999999999" customHeight="1" x14ac:dyDescent="0.15">
      <c r="A22" s="81" t="s">
        <v>186</v>
      </c>
      <c r="B22" s="83">
        <v>65</v>
      </c>
      <c r="C22" s="83">
        <v>97</v>
      </c>
      <c r="D22" s="83">
        <v>237</v>
      </c>
      <c r="E22" s="84">
        <v>306</v>
      </c>
      <c r="F22" s="84">
        <v>102</v>
      </c>
      <c r="G22" s="84">
        <v>427</v>
      </c>
      <c r="H22" s="84">
        <v>368</v>
      </c>
      <c r="I22" s="84">
        <v>414</v>
      </c>
      <c r="J22" s="84">
        <v>534</v>
      </c>
      <c r="K22" s="84">
        <v>31</v>
      </c>
      <c r="L22" s="84">
        <v>423</v>
      </c>
      <c r="M22" s="84">
        <v>497</v>
      </c>
      <c r="N22" s="83">
        <v>932</v>
      </c>
      <c r="O22" s="83">
        <v>2766</v>
      </c>
      <c r="P22" s="83">
        <v>3476</v>
      </c>
      <c r="Q22" s="83">
        <v>3601</v>
      </c>
      <c r="R22" s="83">
        <v>2725</v>
      </c>
      <c r="S22" s="83">
        <v>3737</v>
      </c>
      <c r="T22" s="83">
        <v>49</v>
      </c>
      <c r="U22" s="83">
        <v>22</v>
      </c>
      <c r="V22" s="83">
        <v>23</v>
      </c>
      <c r="W22" s="84">
        <v>6543</v>
      </c>
      <c r="X22" s="84">
        <v>6112</v>
      </c>
      <c r="Y22" s="84">
        <v>8430</v>
      </c>
      <c r="Z22" s="109"/>
      <c r="AA22" s="109"/>
      <c r="AB22" s="109"/>
      <c r="AC22" s="109"/>
    </row>
    <row r="23" spans="1:29" s="78" customFormat="1" ht="19.899999999999999" customHeight="1" x14ac:dyDescent="0.15">
      <c r="A23" s="81" t="s">
        <v>187</v>
      </c>
      <c r="B23" s="83">
        <v>88</v>
      </c>
      <c r="C23" s="83">
        <v>126</v>
      </c>
      <c r="D23" s="83">
        <v>552</v>
      </c>
      <c r="E23" s="84">
        <v>374</v>
      </c>
      <c r="F23" s="84">
        <v>420</v>
      </c>
      <c r="G23" s="84">
        <v>946</v>
      </c>
      <c r="H23" s="84">
        <v>2628</v>
      </c>
      <c r="I23" s="84">
        <v>711</v>
      </c>
      <c r="J23" s="84">
        <v>1377</v>
      </c>
      <c r="K23" s="84">
        <v>304</v>
      </c>
      <c r="L23" s="84">
        <v>989</v>
      </c>
      <c r="M23" s="84">
        <v>1979</v>
      </c>
      <c r="N23" s="83">
        <v>4119</v>
      </c>
      <c r="O23" s="83">
        <v>7288</v>
      </c>
      <c r="P23" s="83">
        <v>7325</v>
      </c>
      <c r="Q23" s="83">
        <v>7603</v>
      </c>
      <c r="R23" s="83">
        <v>5902</v>
      </c>
      <c r="S23" s="83">
        <v>7439</v>
      </c>
      <c r="T23" s="83">
        <v>4</v>
      </c>
      <c r="U23" s="83">
        <v>6</v>
      </c>
      <c r="V23" s="83">
        <v>41</v>
      </c>
      <c r="W23" s="84">
        <v>7983</v>
      </c>
      <c r="X23" s="421">
        <v>9291</v>
      </c>
      <c r="Y23" s="421">
        <v>9935</v>
      </c>
    </row>
    <row r="24" spans="1:29" s="78" customFormat="1" ht="19.899999999999999" customHeight="1" x14ac:dyDescent="0.15">
      <c r="A24" s="81" t="s">
        <v>83</v>
      </c>
      <c r="B24" s="83">
        <v>556</v>
      </c>
      <c r="C24" s="83">
        <v>150</v>
      </c>
      <c r="D24" s="83">
        <v>1462</v>
      </c>
      <c r="E24" s="84">
        <v>811</v>
      </c>
      <c r="F24" s="84">
        <v>1476</v>
      </c>
      <c r="G24" s="84">
        <v>1967</v>
      </c>
      <c r="H24" s="84">
        <v>4052</v>
      </c>
      <c r="I24" s="84">
        <v>2155</v>
      </c>
      <c r="J24" s="84">
        <v>3986</v>
      </c>
      <c r="K24" s="84">
        <v>539</v>
      </c>
      <c r="L24" s="84">
        <v>2524</v>
      </c>
      <c r="M24" s="84">
        <v>5194</v>
      </c>
      <c r="N24" s="83">
        <v>7155</v>
      </c>
      <c r="O24" s="83">
        <v>12695</v>
      </c>
      <c r="P24" s="83">
        <v>13510</v>
      </c>
      <c r="Q24" s="83">
        <v>12832</v>
      </c>
      <c r="R24" s="83">
        <v>12697</v>
      </c>
      <c r="S24" s="83">
        <v>14381</v>
      </c>
      <c r="T24" s="83">
        <v>31</v>
      </c>
      <c r="U24" s="83">
        <v>92</v>
      </c>
      <c r="V24" s="83">
        <v>96</v>
      </c>
      <c r="W24" s="84">
        <v>15627</v>
      </c>
      <c r="X24" s="421">
        <v>15713</v>
      </c>
      <c r="Y24" s="421">
        <v>20022</v>
      </c>
    </row>
    <row r="25" spans="1:29" s="78" customFormat="1" ht="19.899999999999999" customHeight="1" x14ac:dyDescent="0.15">
      <c r="A25" s="81" t="s">
        <v>84</v>
      </c>
      <c r="B25" s="83">
        <v>2074</v>
      </c>
      <c r="C25" s="83">
        <v>1706</v>
      </c>
      <c r="D25" s="83">
        <v>2962</v>
      </c>
      <c r="E25" s="84">
        <v>3189</v>
      </c>
      <c r="F25" s="84">
        <v>3415</v>
      </c>
      <c r="G25" s="84">
        <v>5626</v>
      </c>
      <c r="H25" s="84">
        <v>9130</v>
      </c>
      <c r="I25" s="84">
        <v>6700</v>
      </c>
      <c r="J25" s="84">
        <v>11585</v>
      </c>
      <c r="K25" s="84">
        <v>2729</v>
      </c>
      <c r="L25" s="84">
        <v>6443</v>
      </c>
      <c r="M25" s="84">
        <v>10714</v>
      </c>
      <c r="N25" s="83">
        <v>13004</v>
      </c>
      <c r="O25" s="83">
        <v>19629</v>
      </c>
      <c r="P25" s="83">
        <v>19966</v>
      </c>
      <c r="Q25" s="83">
        <v>19419</v>
      </c>
      <c r="R25" s="83">
        <v>20403</v>
      </c>
      <c r="S25" s="83">
        <v>22336</v>
      </c>
      <c r="T25" s="83">
        <v>109</v>
      </c>
      <c r="U25" s="83">
        <v>322</v>
      </c>
      <c r="V25" s="83">
        <v>464</v>
      </c>
      <c r="W25" s="84">
        <v>21408</v>
      </c>
      <c r="X25" s="421">
        <v>28325</v>
      </c>
      <c r="Y25" s="421">
        <v>31100</v>
      </c>
    </row>
    <row r="26" spans="1:29" s="78" customFormat="1" ht="19.899999999999999" customHeight="1" x14ac:dyDescent="0.15">
      <c r="A26" s="81" t="s">
        <v>85</v>
      </c>
      <c r="B26" s="83">
        <v>1015</v>
      </c>
      <c r="C26" s="83">
        <v>1616</v>
      </c>
      <c r="D26" s="83">
        <v>1405</v>
      </c>
      <c r="E26" s="84">
        <v>1575</v>
      </c>
      <c r="F26" s="84">
        <v>2609</v>
      </c>
      <c r="G26" s="84">
        <v>3070</v>
      </c>
      <c r="H26" s="84">
        <v>5210</v>
      </c>
      <c r="I26" s="84">
        <v>4276</v>
      </c>
      <c r="J26" s="84">
        <v>4576</v>
      </c>
      <c r="K26" s="84">
        <v>1903</v>
      </c>
      <c r="L26" s="84">
        <v>3531</v>
      </c>
      <c r="M26" s="84">
        <v>6553</v>
      </c>
      <c r="N26" s="83">
        <v>8138</v>
      </c>
      <c r="O26" s="83">
        <v>13722</v>
      </c>
      <c r="P26" s="83">
        <v>13975</v>
      </c>
      <c r="Q26" s="83">
        <v>13839</v>
      </c>
      <c r="R26" s="83">
        <v>14592</v>
      </c>
      <c r="S26" s="83">
        <v>16272</v>
      </c>
      <c r="T26" s="83">
        <v>98</v>
      </c>
      <c r="U26" s="83">
        <v>199</v>
      </c>
      <c r="V26" s="83">
        <v>373</v>
      </c>
      <c r="W26" s="84">
        <v>16674</v>
      </c>
      <c r="X26" s="421">
        <v>17553</v>
      </c>
      <c r="Y26" s="421">
        <v>23667</v>
      </c>
    </row>
    <row r="27" spans="1:29" s="78" customFormat="1" ht="19.899999999999999" customHeight="1" x14ac:dyDescent="0.15">
      <c r="A27" s="81" t="s">
        <v>86</v>
      </c>
      <c r="B27" s="83">
        <v>315</v>
      </c>
      <c r="C27" s="83">
        <v>500</v>
      </c>
      <c r="D27" s="83">
        <v>220</v>
      </c>
      <c r="E27" s="84">
        <v>1091</v>
      </c>
      <c r="F27" s="84">
        <v>1291</v>
      </c>
      <c r="G27" s="84">
        <v>1694</v>
      </c>
      <c r="H27" s="84">
        <v>2701</v>
      </c>
      <c r="I27" s="84">
        <v>1738</v>
      </c>
      <c r="J27" s="84">
        <v>1998</v>
      </c>
      <c r="K27" s="84">
        <v>922</v>
      </c>
      <c r="L27" s="84">
        <v>1267</v>
      </c>
      <c r="M27" s="84">
        <v>3299</v>
      </c>
      <c r="N27" s="83">
        <v>4787</v>
      </c>
      <c r="O27" s="83">
        <v>6059</v>
      </c>
      <c r="P27" s="83">
        <v>8257</v>
      </c>
      <c r="Q27" s="83">
        <v>7597</v>
      </c>
      <c r="R27" s="83">
        <v>4606</v>
      </c>
      <c r="S27" s="83">
        <v>7829</v>
      </c>
      <c r="T27" s="83">
        <v>46</v>
      </c>
      <c r="U27" s="83">
        <v>63</v>
      </c>
      <c r="V27" s="83">
        <v>315</v>
      </c>
      <c r="W27" s="84">
        <v>9372</v>
      </c>
      <c r="X27" s="421">
        <v>8625</v>
      </c>
      <c r="Y27" s="421">
        <v>10582</v>
      </c>
    </row>
    <row r="28" spans="1:29" s="78" customFormat="1" ht="19.899999999999999" customHeight="1" x14ac:dyDescent="0.15">
      <c r="A28" s="81" t="s">
        <v>87</v>
      </c>
      <c r="B28" s="83">
        <v>430</v>
      </c>
      <c r="C28" s="83">
        <v>603</v>
      </c>
      <c r="D28" s="83">
        <v>530</v>
      </c>
      <c r="E28" s="84">
        <v>1209</v>
      </c>
      <c r="F28" s="84">
        <v>1691</v>
      </c>
      <c r="G28" s="84">
        <v>2040</v>
      </c>
      <c r="H28" s="84">
        <v>2547</v>
      </c>
      <c r="I28" s="84">
        <v>1490</v>
      </c>
      <c r="J28" s="84">
        <v>1442</v>
      </c>
      <c r="K28" s="84">
        <v>758</v>
      </c>
      <c r="L28" s="84">
        <v>1022</v>
      </c>
      <c r="M28" s="84">
        <v>2372</v>
      </c>
      <c r="N28" s="83">
        <v>4469</v>
      </c>
      <c r="O28" s="83">
        <v>6654</v>
      </c>
      <c r="P28" s="83">
        <v>7030</v>
      </c>
      <c r="Q28" s="83">
        <v>6207</v>
      </c>
      <c r="R28" s="83">
        <v>5200</v>
      </c>
      <c r="S28" s="83">
        <v>6290</v>
      </c>
      <c r="T28" s="83">
        <v>82</v>
      </c>
      <c r="U28" s="83">
        <v>76</v>
      </c>
      <c r="V28" s="83">
        <v>1114</v>
      </c>
      <c r="W28" s="83">
        <v>9502</v>
      </c>
      <c r="X28" s="381">
        <v>10361</v>
      </c>
      <c r="Y28" s="83">
        <v>12960</v>
      </c>
    </row>
    <row r="29" spans="1:29" s="78" customFormat="1" ht="19.899999999999999" customHeight="1" x14ac:dyDescent="0.15">
      <c r="A29" s="81" t="s">
        <v>88</v>
      </c>
      <c r="B29" s="83">
        <v>117</v>
      </c>
      <c r="C29" s="83">
        <v>71</v>
      </c>
      <c r="D29" s="83">
        <v>286</v>
      </c>
      <c r="E29" s="84">
        <v>116</v>
      </c>
      <c r="F29" s="84">
        <v>229</v>
      </c>
      <c r="G29" s="84">
        <v>152</v>
      </c>
      <c r="H29" s="84">
        <v>1098</v>
      </c>
      <c r="I29" s="84">
        <v>571</v>
      </c>
      <c r="J29" s="84">
        <v>533</v>
      </c>
      <c r="K29" s="84">
        <v>168</v>
      </c>
      <c r="L29" s="84">
        <v>241</v>
      </c>
      <c r="M29" s="84">
        <v>727</v>
      </c>
      <c r="N29" s="83">
        <v>1160</v>
      </c>
      <c r="O29" s="83">
        <v>2826</v>
      </c>
      <c r="P29" s="83">
        <v>1763</v>
      </c>
      <c r="Q29" s="83">
        <v>1996</v>
      </c>
      <c r="R29" s="83">
        <v>2790</v>
      </c>
      <c r="S29" s="83">
        <v>3118</v>
      </c>
      <c r="T29" s="83">
        <v>53</v>
      </c>
      <c r="U29" s="83">
        <v>25</v>
      </c>
      <c r="V29" s="83">
        <v>1569</v>
      </c>
      <c r="W29" s="83">
        <v>4218</v>
      </c>
      <c r="X29" s="381">
        <v>4526</v>
      </c>
      <c r="Y29" s="83">
        <v>5342</v>
      </c>
    </row>
    <row r="30" spans="1:29" s="78" customFormat="1" ht="19.899999999999999" customHeight="1" x14ac:dyDescent="0.15">
      <c r="A30" s="81" t="s">
        <v>89</v>
      </c>
      <c r="B30" s="83">
        <v>707</v>
      </c>
      <c r="C30" s="83">
        <v>461</v>
      </c>
      <c r="D30" s="83">
        <v>351</v>
      </c>
      <c r="E30" s="84">
        <v>1098</v>
      </c>
      <c r="F30" s="84">
        <v>2049</v>
      </c>
      <c r="G30" s="84">
        <v>3326</v>
      </c>
      <c r="H30" s="84">
        <v>4404</v>
      </c>
      <c r="I30" s="84">
        <v>5025</v>
      </c>
      <c r="J30" s="84">
        <v>5550</v>
      </c>
      <c r="K30" s="84">
        <v>5072</v>
      </c>
      <c r="L30" s="84">
        <v>4762</v>
      </c>
      <c r="M30" s="84">
        <v>6908</v>
      </c>
      <c r="N30" s="83">
        <v>9722</v>
      </c>
      <c r="O30" s="83">
        <v>11365</v>
      </c>
      <c r="P30" s="83">
        <v>12934</v>
      </c>
      <c r="Q30" s="83">
        <v>12501</v>
      </c>
      <c r="R30" s="83">
        <v>16889</v>
      </c>
      <c r="S30" s="83">
        <v>21678</v>
      </c>
      <c r="T30" s="83">
        <v>123</v>
      </c>
      <c r="U30" s="83">
        <v>280</v>
      </c>
      <c r="V30" s="83">
        <v>15913</v>
      </c>
      <c r="W30" s="83">
        <v>37187</v>
      </c>
      <c r="X30" s="381">
        <v>49469</v>
      </c>
      <c r="Y30" s="83">
        <v>53168</v>
      </c>
    </row>
    <row r="31" spans="1:29" s="78" customFormat="1" ht="19.899999999999999" customHeight="1" x14ac:dyDescent="0.15">
      <c r="A31" s="81" t="s">
        <v>90</v>
      </c>
      <c r="B31" s="83">
        <v>342</v>
      </c>
      <c r="C31" s="83">
        <v>151</v>
      </c>
      <c r="D31" s="83">
        <v>419</v>
      </c>
      <c r="E31" s="84">
        <v>1531</v>
      </c>
      <c r="F31" s="84">
        <v>3771</v>
      </c>
      <c r="G31" s="84">
        <v>7516</v>
      </c>
      <c r="H31" s="84">
        <v>6615</v>
      </c>
      <c r="I31" s="84">
        <v>4791</v>
      </c>
      <c r="J31" s="84">
        <v>6316</v>
      </c>
      <c r="K31" s="84">
        <v>7274</v>
      </c>
      <c r="L31" s="84">
        <v>3611</v>
      </c>
      <c r="M31" s="84">
        <v>8532</v>
      </c>
      <c r="N31" s="83">
        <v>13224</v>
      </c>
      <c r="O31" s="83">
        <v>15939</v>
      </c>
      <c r="P31" s="83">
        <v>18636</v>
      </c>
      <c r="Q31" s="83">
        <v>16320</v>
      </c>
      <c r="R31" s="83">
        <v>18807</v>
      </c>
      <c r="S31" s="83">
        <v>28851</v>
      </c>
      <c r="T31" s="83">
        <v>104</v>
      </c>
      <c r="U31" s="83">
        <v>135</v>
      </c>
      <c r="V31" s="83">
        <v>22252</v>
      </c>
      <c r="W31" s="83">
        <v>53547</v>
      </c>
      <c r="X31" s="381">
        <v>70789</v>
      </c>
      <c r="Y31" s="83">
        <v>69567</v>
      </c>
    </row>
    <row r="32" spans="1:29" s="78" customFormat="1" ht="19.899999999999999" customHeight="1" x14ac:dyDescent="0.15">
      <c r="A32" s="81" t="s">
        <v>91</v>
      </c>
      <c r="B32" s="83">
        <v>477</v>
      </c>
      <c r="C32" s="83">
        <v>148</v>
      </c>
      <c r="D32" s="83">
        <v>656</v>
      </c>
      <c r="E32" s="84">
        <v>2507</v>
      </c>
      <c r="F32" s="84">
        <v>7131</v>
      </c>
      <c r="G32" s="84">
        <v>9103</v>
      </c>
      <c r="H32" s="84">
        <v>6271</v>
      </c>
      <c r="I32" s="84">
        <v>6337</v>
      </c>
      <c r="J32" s="84">
        <v>8421</v>
      </c>
      <c r="K32" s="84">
        <v>6929</v>
      </c>
      <c r="L32" s="84">
        <v>8456</v>
      </c>
      <c r="M32" s="84">
        <v>10686</v>
      </c>
      <c r="N32" s="83">
        <v>16424</v>
      </c>
      <c r="O32" s="83">
        <v>17982</v>
      </c>
      <c r="P32" s="83">
        <v>18430</v>
      </c>
      <c r="Q32" s="83">
        <v>20778</v>
      </c>
      <c r="R32" s="83">
        <v>21617</v>
      </c>
      <c r="S32" s="83">
        <v>20330</v>
      </c>
      <c r="T32" s="83">
        <v>89</v>
      </c>
      <c r="U32" s="83">
        <v>107</v>
      </c>
      <c r="V32" s="83">
        <v>23740</v>
      </c>
      <c r="W32" s="83">
        <v>52844</v>
      </c>
      <c r="X32" s="381">
        <v>61990</v>
      </c>
      <c r="Y32" s="83">
        <v>62835</v>
      </c>
    </row>
    <row r="33" spans="1:25" s="78" customFormat="1" ht="19.899999999999999" customHeight="1" thickBot="1" x14ac:dyDescent="0.2">
      <c r="A33" s="85" t="s">
        <v>92</v>
      </c>
      <c r="B33" s="86">
        <v>164</v>
      </c>
      <c r="C33" s="86">
        <v>49</v>
      </c>
      <c r="D33" s="86">
        <v>107</v>
      </c>
      <c r="E33" s="87">
        <v>1932</v>
      </c>
      <c r="F33" s="87">
        <v>1822</v>
      </c>
      <c r="G33" s="87">
        <v>2866</v>
      </c>
      <c r="H33" s="87">
        <v>1311</v>
      </c>
      <c r="I33" s="87">
        <v>2337</v>
      </c>
      <c r="J33" s="87">
        <v>2291</v>
      </c>
      <c r="K33" s="87">
        <v>2376</v>
      </c>
      <c r="L33" s="87">
        <v>2334</v>
      </c>
      <c r="M33" s="87">
        <v>4339</v>
      </c>
      <c r="N33" s="86">
        <v>6386</v>
      </c>
      <c r="O33" s="86">
        <v>5628</v>
      </c>
      <c r="P33" s="86">
        <v>6897</v>
      </c>
      <c r="Q33" s="86">
        <v>8944</v>
      </c>
      <c r="R33" s="86">
        <v>8794</v>
      </c>
      <c r="S33" s="86">
        <v>1579</v>
      </c>
      <c r="T33" s="86">
        <v>44</v>
      </c>
      <c r="U33" s="86">
        <v>68</v>
      </c>
      <c r="V33" s="86">
        <v>11112</v>
      </c>
      <c r="W33" s="86">
        <v>21662</v>
      </c>
      <c r="X33" s="382">
        <v>30457</v>
      </c>
      <c r="Y33" s="512">
        <v>38817</v>
      </c>
    </row>
    <row r="34" spans="1:25" s="78" customFormat="1" ht="19.899999999999999" customHeight="1" thickTop="1" thickBot="1" x14ac:dyDescent="0.2">
      <c r="A34" s="345" t="s">
        <v>188</v>
      </c>
      <c r="B34" s="346">
        <v>6350</v>
      </c>
      <c r="C34" s="346">
        <v>5678</v>
      </c>
      <c r="D34" s="346">
        <v>9187</v>
      </c>
      <c r="E34" s="346">
        <v>15739</v>
      </c>
      <c r="F34" s="346">
        <v>26006</v>
      </c>
      <c r="G34" s="346">
        <v>38733</v>
      </c>
      <c r="H34" s="346">
        <v>46335</v>
      </c>
      <c r="I34" s="346">
        <v>36545</v>
      </c>
      <c r="J34" s="346">
        <v>48609</v>
      </c>
      <c r="K34" s="346">
        <v>29005</v>
      </c>
      <c r="L34" s="346">
        <v>35603</v>
      </c>
      <c r="M34" s="346">
        <v>61800</v>
      </c>
      <c r="N34" s="346">
        <v>89520</v>
      </c>
      <c r="O34" s="346">
        <v>122553</v>
      </c>
      <c r="P34" s="346">
        <v>132199</v>
      </c>
      <c r="Q34" s="346">
        <v>131637</v>
      </c>
      <c r="R34" s="346">
        <v>135022</v>
      </c>
      <c r="S34" s="346">
        <v>153840</v>
      </c>
      <c r="T34" s="346">
        <v>832</v>
      </c>
      <c r="U34" s="346">
        <f>SUM(U22:U33)</f>
        <v>1395</v>
      </c>
      <c r="V34" s="346">
        <f>SUM(V22:V33)</f>
        <v>77012</v>
      </c>
      <c r="W34" s="346">
        <f>SUM(W22:W33)</f>
        <v>256567</v>
      </c>
      <c r="X34" s="384">
        <f>SUM(X22:X33)</f>
        <v>313211</v>
      </c>
      <c r="Y34" s="384">
        <f>SUM(Y22:Y33)</f>
        <v>346425</v>
      </c>
    </row>
    <row r="35" spans="1:25" ht="14.25" thickTop="1" x14ac:dyDescent="0.15"/>
  </sheetData>
  <phoneticPr fontId="2"/>
  <pageMargins left="0.59055118110236215" right="0.59055118110236215" top="0.59055118110236215" bottom="0.59055118110236215" header="0.19685039370078741" footer="0.19685039370078741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116"/>
  <sheetViews>
    <sheetView view="pageBreakPreview" zoomScale="55" zoomScaleNormal="62" zoomScaleSheetLayoutView="55" workbookViewId="0">
      <pane xSplit="2" ySplit="4" topLeftCell="C29" activePane="bottomRight" state="frozen"/>
      <selection activeCell="L22" sqref="L22"/>
      <selection pane="topRight" activeCell="L22" sqref="L22"/>
      <selection pane="bottomLeft" activeCell="L22" sqref="L22"/>
      <selection pane="bottomRight" sqref="A1:AH1"/>
    </sheetView>
  </sheetViews>
  <sheetFormatPr defaultColWidth="6.125" defaultRowHeight="12" x14ac:dyDescent="0.15"/>
  <cols>
    <col min="1" max="1" width="6" style="111" bestFit="1" customWidth="1"/>
    <col min="2" max="2" width="10.5" style="111" bestFit="1" customWidth="1"/>
    <col min="3" max="33" width="9.875" style="112" customWidth="1"/>
    <col min="34" max="34" width="16.875" style="113" customWidth="1"/>
    <col min="35" max="263" width="6.125" style="112"/>
    <col min="264" max="264" width="5.125" style="112" bestFit="1" customWidth="1"/>
    <col min="265" max="265" width="10.5" style="112" bestFit="1" customWidth="1"/>
    <col min="266" max="290" width="9.875" style="112" customWidth="1"/>
    <col min="291" max="519" width="6.125" style="112"/>
    <col min="520" max="520" width="5.125" style="112" bestFit="1" customWidth="1"/>
    <col min="521" max="521" width="10.5" style="112" bestFit="1" customWidth="1"/>
    <col min="522" max="546" width="9.875" style="112" customWidth="1"/>
    <col min="547" max="775" width="6.125" style="112"/>
    <col min="776" max="776" width="5.125" style="112" bestFit="1" customWidth="1"/>
    <col min="777" max="777" width="10.5" style="112" bestFit="1" customWidth="1"/>
    <col min="778" max="802" width="9.875" style="112" customWidth="1"/>
    <col min="803" max="1031" width="6.125" style="112"/>
    <col min="1032" max="1032" width="5.125" style="112" bestFit="1" customWidth="1"/>
    <col min="1033" max="1033" width="10.5" style="112" bestFit="1" customWidth="1"/>
    <col min="1034" max="1058" width="9.875" style="112" customWidth="1"/>
    <col min="1059" max="1287" width="6.125" style="112"/>
    <col min="1288" max="1288" width="5.125" style="112" bestFit="1" customWidth="1"/>
    <col min="1289" max="1289" width="10.5" style="112" bestFit="1" customWidth="1"/>
    <col min="1290" max="1314" width="9.875" style="112" customWidth="1"/>
    <col min="1315" max="1543" width="6.125" style="112"/>
    <col min="1544" max="1544" width="5.125" style="112" bestFit="1" customWidth="1"/>
    <col min="1545" max="1545" width="10.5" style="112" bestFit="1" customWidth="1"/>
    <col min="1546" max="1570" width="9.875" style="112" customWidth="1"/>
    <col min="1571" max="1799" width="6.125" style="112"/>
    <col min="1800" max="1800" width="5.125" style="112" bestFit="1" customWidth="1"/>
    <col min="1801" max="1801" width="10.5" style="112" bestFit="1" customWidth="1"/>
    <col min="1802" max="1826" width="9.875" style="112" customWidth="1"/>
    <col min="1827" max="2055" width="6.125" style="112"/>
    <col min="2056" max="2056" width="5.125" style="112" bestFit="1" customWidth="1"/>
    <col min="2057" max="2057" width="10.5" style="112" bestFit="1" customWidth="1"/>
    <col min="2058" max="2082" width="9.875" style="112" customWidth="1"/>
    <col min="2083" max="2311" width="6.125" style="112"/>
    <col min="2312" max="2312" width="5.125" style="112" bestFit="1" customWidth="1"/>
    <col min="2313" max="2313" width="10.5" style="112" bestFit="1" customWidth="1"/>
    <col min="2314" max="2338" width="9.875" style="112" customWidth="1"/>
    <col min="2339" max="2567" width="6.125" style="112"/>
    <col min="2568" max="2568" width="5.125" style="112" bestFit="1" customWidth="1"/>
    <col min="2569" max="2569" width="10.5" style="112" bestFit="1" customWidth="1"/>
    <col min="2570" max="2594" width="9.875" style="112" customWidth="1"/>
    <col min="2595" max="2823" width="6.125" style="112"/>
    <col min="2824" max="2824" width="5.125" style="112" bestFit="1" customWidth="1"/>
    <col min="2825" max="2825" width="10.5" style="112" bestFit="1" customWidth="1"/>
    <col min="2826" max="2850" width="9.875" style="112" customWidth="1"/>
    <col min="2851" max="3079" width="6.125" style="112"/>
    <col min="3080" max="3080" width="5.125" style="112" bestFit="1" customWidth="1"/>
    <col min="3081" max="3081" width="10.5" style="112" bestFit="1" customWidth="1"/>
    <col min="3082" max="3106" width="9.875" style="112" customWidth="1"/>
    <col min="3107" max="3335" width="6.125" style="112"/>
    <col min="3336" max="3336" width="5.125" style="112" bestFit="1" customWidth="1"/>
    <col min="3337" max="3337" width="10.5" style="112" bestFit="1" customWidth="1"/>
    <col min="3338" max="3362" width="9.875" style="112" customWidth="1"/>
    <col min="3363" max="3591" width="6.125" style="112"/>
    <col min="3592" max="3592" width="5.125" style="112" bestFit="1" customWidth="1"/>
    <col min="3593" max="3593" width="10.5" style="112" bestFit="1" customWidth="1"/>
    <col min="3594" max="3618" width="9.875" style="112" customWidth="1"/>
    <col min="3619" max="3847" width="6.125" style="112"/>
    <col min="3848" max="3848" width="5.125" style="112" bestFit="1" customWidth="1"/>
    <col min="3849" max="3849" width="10.5" style="112" bestFit="1" customWidth="1"/>
    <col min="3850" max="3874" width="9.875" style="112" customWidth="1"/>
    <col min="3875" max="4103" width="6.125" style="112"/>
    <col min="4104" max="4104" width="5.125" style="112" bestFit="1" customWidth="1"/>
    <col min="4105" max="4105" width="10.5" style="112" bestFit="1" customWidth="1"/>
    <col min="4106" max="4130" width="9.875" style="112" customWidth="1"/>
    <col min="4131" max="4359" width="6.125" style="112"/>
    <col min="4360" max="4360" width="5.125" style="112" bestFit="1" customWidth="1"/>
    <col min="4361" max="4361" width="10.5" style="112" bestFit="1" customWidth="1"/>
    <col min="4362" max="4386" width="9.875" style="112" customWidth="1"/>
    <col min="4387" max="4615" width="6.125" style="112"/>
    <col min="4616" max="4616" width="5.125" style="112" bestFit="1" customWidth="1"/>
    <col min="4617" max="4617" width="10.5" style="112" bestFit="1" customWidth="1"/>
    <col min="4618" max="4642" width="9.875" style="112" customWidth="1"/>
    <col min="4643" max="4871" width="6.125" style="112"/>
    <col min="4872" max="4872" width="5.125" style="112" bestFit="1" customWidth="1"/>
    <col min="4873" max="4873" width="10.5" style="112" bestFit="1" customWidth="1"/>
    <col min="4874" max="4898" width="9.875" style="112" customWidth="1"/>
    <col min="4899" max="5127" width="6.125" style="112"/>
    <col min="5128" max="5128" width="5.125" style="112" bestFit="1" customWidth="1"/>
    <col min="5129" max="5129" width="10.5" style="112" bestFit="1" customWidth="1"/>
    <col min="5130" max="5154" width="9.875" style="112" customWidth="1"/>
    <col min="5155" max="5383" width="6.125" style="112"/>
    <col min="5384" max="5384" width="5.125" style="112" bestFit="1" customWidth="1"/>
    <col min="5385" max="5385" width="10.5" style="112" bestFit="1" customWidth="1"/>
    <col min="5386" max="5410" width="9.875" style="112" customWidth="1"/>
    <col min="5411" max="5639" width="6.125" style="112"/>
    <col min="5640" max="5640" width="5.125" style="112" bestFit="1" customWidth="1"/>
    <col min="5641" max="5641" width="10.5" style="112" bestFit="1" customWidth="1"/>
    <col min="5642" max="5666" width="9.875" style="112" customWidth="1"/>
    <col min="5667" max="5895" width="6.125" style="112"/>
    <col min="5896" max="5896" width="5.125" style="112" bestFit="1" customWidth="1"/>
    <col min="5897" max="5897" width="10.5" style="112" bestFit="1" customWidth="1"/>
    <col min="5898" max="5922" width="9.875" style="112" customWidth="1"/>
    <col min="5923" max="6151" width="6.125" style="112"/>
    <col min="6152" max="6152" width="5.125" style="112" bestFit="1" customWidth="1"/>
    <col min="6153" max="6153" width="10.5" style="112" bestFit="1" customWidth="1"/>
    <col min="6154" max="6178" width="9.875" style="112" customWidth="1"/>
    <col min="6179" max="6407" width="6.125" style="112"/>
    <col min="6408" max="6408" width="5.125" style="112" bestFit="1" customWidth="1"/>
    <col min="6409" max="6409" width="10.5" style="112" bestFit="1" customWidth="1"/>
    <col min="6410" max="6434" width="9.875" style="112" customWidth="1"/>
    <col min="6435" max="6663" width="6.125" style="112"/>
    <col min="6664" max="6664" width="5.125" style="112" bestFit="1" customWidth="1"/>
    <col min="6665" max="6665" width="10.5" style="112" bestFit="1" customWidth="1"/>
    <col min="6666" max="6690" width="9.875" style="112" customWidth="1"/>
    <col min="6691" max="6919" width="6.125" style="112"/>
    <col min="6920" max="6920" width="5.125" style="112" bestFit="1" customWidth="1"/>
    <col min="6921" max="6921" width="10.5" style="112" bestFit="1" customWidth="1"/>
    <col min="6922" max="6946" width="9.875" style="112" customWidth="1"/>
    <col min="6947" max="7175" width="6.125" style="112"/>
    <col min="7176" max="7176" width="5.125" style="112" bestFit="1" customWidth="1"/>
    <col min="7177" max="7177" width="10.5" style="112" bestFit="1" customWidth="1"/>
    <col min="7178" max="7202" width="9.875" style="112" customWidth="1"/>
    <col min="7203" max="7431" width="6.125" style="112"/>
    <col min="7432" max="7432" width="5.125" style="112" bestFit="1" customWidth="1"/>
    <col min="7433" max="7433" width="10.5" style="112" bestFit="1" customWidth="1"/>
    <col min="7434" max="7458" width="9.875" style="112" customWidth="1"/>
    <col min="7459" max="7687" width="6.125" style="112"/>
    <col min="7688" max="7688" width="5.125" style="112" bestFit="1" customWidth="1"/>
    <col min="7689" max="7689" width="10.5" style="112" bestFit="1" customWidth="1"/>
    <col min="7690" max="7714" width="9.875" style="112" customWidth="1"/>
    <col min="7715" max="7943" width="6.125" style="112"/>
    <col min="7944" max="7944" width="5.125" style="112" bestFit="1" customWidth="1"/>
    <col min="7945" max="7945" width="10.5" style="112" bestFit="1" customWidth="1"/>
    <col min="7946" max="7970" width="9.875" style="112" customWidth="1"/>
    <col min="7971" max="8199" width="6.125" style="112"/>
    <col min="8200" max="8200" width="5.125" style="112" bestFit="1" customWidth="1"/>
    <col min="8201" max="8201" width="10.5" style="112" bestFit="1" customWidth="1"/>
    <col min="8202" max="8226" width="9.875" style="112" customWidth="1"/>
    <col min="8227" max="8455" width="6.125" style="112"/>
    <col min="8456" max="8456" width="5.125" style="112" bestFit="1" customWidth="1"/>
    <col min="8457" max="8457" width="10.5" style="112" bestFit="1" customWidth="1"/>
    <col min="8458" max="8482" width="9.875" style="112" customWidth="1"/>
    <col min="8483" max="8711" width="6.125" style="112"/>
    <col min="8712" max="8712" width="5.125" style="112" bestFit="1" customWidth="1"/>
    <col min="8713" max="8713" width="10.5" style="112" bestFit="1" customWidth="1"/>
    <col min="8714" max="8738" width="9.875" style="112" customWidth="1"/>
    <col min="8739" max="8967" width="6.125" style="112"/>
    <col min="8968" max="8968" width="5.125" style="112" bestFit="1" customWidth="1"/>
    <col min="8969" max="8969" width="10.5" style="112" bestFit="1" customWidth="1"/>
    <col min="8970" max="8994" width="9.875" style="112" customWidth="1"/>
    <col min="8995" max="9223" width="6.125" style="112"/>
    <col min="9224" max="9224" width="5.125" style="112" bestFit="1" customWidth="1"/>
    <col min="9225" max="9225" width="10.5" style="112" bestFit="1" customWidth="1"/>
    <col min="9226" max="9250" width="9.875" style="112" customWidth="1"/>
    <col min="9251" max="9479" width="6.125" style="112"/>
    <col min="9480" max="9480" width="5.125" style="112" bestFit="1" customWidth="1"/>
    <col min="9481" max="9481" width="10.5" style="112" bestFit="1" customWidth="1"/>
    <col min="9482" max="9506" width="9.875" style="112" customWidth="1"/>
    <col min="9507" max="9735" width="6.125" style="112"/>
    <col min="9736" max="9736" width="5.125" style="112" bestFit="1" customWidth="1"/>
    <col min="9737" max="9737" width="10.5" style="112" bestFit="1" customWidth="1"/>
    <col min="9738" max="9762" width="9.875" style="112" customWidth="1"/>
    <col min="9763" max="9991" width="6.125" style="112"/>
    <col min="9992" max="9992" width="5.125" style="112" bestFit="1" customWidth="1"/>
    <col min="9993" max="9993" width="10.5" style="112" bestFit="1" customWidth="1"/>
    <col min="9994" max="10018" width="9.875" style="112" customWidth="1"/>
    <col min="10019" max="10247" width="6.125" style="112"/>
    <col min="10248" max="10248" width="5.125" style="112" bestFit="1" customWidth="1"/>
    <col min="10249" max="10249" width="10.5" style="112" bestFit="1" customWidth="1"/>
    <col min="10250" max="10274" width="9.875" style="112" customWidth="1"/>
    <col min="10275" max="10503" width="6.125" style="112"/>
    <col min="10504" max="10504" width="5.125" style="112" bestFit="1" customWidth="1"/>
    <col min="10505" max="10505" width="10.5" style="112" bestFit="1" customWidth="1"/>
    <col min="10506" max="10530" width="9.875" style="112" customWidth="1"/>
    <col min="10531" max="10759" width="6.125" style="112"/>
    <col min="10760" max="10760" width="5.125" style="112" bestFit="1" customWidth="1"/>
    <col min="10761" max="10761" width="10.5" style="112" bestFit="1" customWidth="1"/>
    <col min="10762" max="10786" width="9.875" style="112" customWidth="1"/>
    <col min="10787" max="11015" width="6.125" style="112"/>
    <col min="11016" max="11016" width="5.125" style="112" bestFit="1" customWidth="1"/>
    <col min="11017" max="11017" width="10.5" style="112" bestFit="1" customWidth="1"/>
    <col min="11018" max="11042" width="9.875" style="112" customWidth="1"/>
    <col min="11043" max="11271" width="6.125" style="112"/>
    <col min="11272" max="11272" width="5.125" style="112" bestFit="1" customWidth="1"/>
    <col min="11273" max="11273" width="10.5" style="112" bestFit="1" customWidth="1"/>
    <col min="11274" max="11298" width="9.875" style="112" customWidth="1"/>
    <col min="11299" max="11527" width="6.125" style="112"/>
    <col min="11528" max="11528" width="5.125" style="112" bestFit="1" customWidth="1"/>
    <col min="11529" max="11529" width="10.5" style="112" bestFit="1" customWidth="1"/>
    <col min="11530" max="11554" width="9.875" style="112" customWidth="1"/>
    <col min="11555" max="11783" width="6.125" style="112"/>
    <col min="11784" max="11784" width="5.125" style="112" bestFit="1" customWidth="1"/>
    <col min="11785" max="11785" width="10.5" style="112" bestFit="1" customWidth="1"/>
    <col min="11786" max="11810" width="9.875" style="112" customWidth="1"/>
    <col min="11811" max="12039" width="6.125" style="112"/>
    <col min="12040" max="12040" width="5.125" style="112" bestFit="1" customWidth="1"/>
    <col min="12041" max="12041" width="10.5" style="112" bestFit="1" customWidth="1"/>
    <col min="12042" max="12066" width="9.875" style="112" customWidth="1"/>
    <col min="12067" max="12295" width="6.125" style="112"/>
    <col min="12296" max="12296" width="5.125" style="112" bestFit="1" customWidth="1"/>
    <col min="12297" max="12297" width="10.5" style="112" bestFit="1" customWidth="1"/>
    <col min="12298" max="12322" width="9.875" style="112" customWidth="1"/>
    <col min="12323" max="12551" width="6.125" style="112"/>
    <col min="12552" max="12552" width="5.125" style="112" bestFit="1" customWidth="1"/>
    <col min="12553" max="12553" width="10.5" style="112" bestFit="1" customWidth="1"/>
    <col min="12554" max="12578" width="9.875" style="112" customWidth="1"/>
    <col min="12579" max="12807" width="6.125" style="112"/>
    <col min="12808" max="12808" width="5.125" style="112" bestFit="1" customWidth="1"/>
    <col min="12809" max="12809" width="10.5" style="112" bestFit="1" customWidth="1"/>
    <col min="12810" max="12834" width="9.875" style="112" customWidth="1"/>
    <col min="12835" max="13063" width="6.125" style="112"/>
    <col min="13064" max="13064" width="5.125" style="112" bestFit="1" customWidth="1"/>
    <col min="13065" max="13065" width="10.5" style="112" bestFit="1" customWidth="1"/>
    <col min="13066" max="13090" width="9.875" style="112" customWidth="1"/>
    <col min="13091" max="13319" width="6.125" style="112"/>
    <col min="13320" max="13320" width="5.125" style="112" bestFit="1" customWidth="1"/>
    <col min="13321" max="13321" width="10.5" style="112" bestFit="1" customWidth="1"/>
    <col min="13322" max="13346" width="9.875" style="112" customWidth="1"/>
    <col min="13347" max="13575" width="6.125" style="112"/>
    <col min="13576" max="13576" width="5.125" style="112" bestFit="1" customWidth="1"/>
    <col min="13577" max="13577" width="10.5" style="112" bestFit="1" customWidth="1"/>
    <col min="13578" max="13602" width="9.875" style="112" customWidth="1"/>
    <col min="13603" max="13831" width="6.125" style="112"/>
    <col min="13832" max="13832" width="5.125" style="112" bestFit="1" customWidth="1"/>
    <col min="13833" max="13833" width="10.5" style="112" bestFit="1" customWidth="1"/>
    <col min="13834" max="13858" width="9.875" style="112" customWidth="1"/>
    <col min="13859" max="14087" width="6.125" style="112"/>
    <col min="14088" max="14088" width="5.125" style="112" bestFit="1" customWidth="1"/>
    <col min="14089" max="14089" width="10.5" style="112" bestFit="1" customWidth="1"/>
    <col min="14090" max="14114" width="9.875" style="112" customWidth="1"/>
    <col min="14115" max="14343" width="6.125" style="112"/>
    <col min="14344" max="14344" width="5.125" style="112" bestFit="1" customWidth="1"/>
    <col min="14345" max="14345" width="10.5" style="112" bestFit="1" customWidth="1"/>
    <col min="14346" max="14370" width="9.875" style="112" customWidth="1"/>
    <col min="14371" max="14599" width="6.125" style="112"/>
    <col min="14600" max="14600" width="5.125" style="112" bestFit="1" customWidth="1"/>
    <col min="14601" max="14601" width="10.5" style="112" bestFit="1" customWidth="1"/>
    <col min="14602" max="14626" width="9.875" style="112" customWidth="1"/>
    <col min="14627" max="14855" width="6.125" style="112"/>
    <col min="14856" max="14856" width="5.125" style="112" bestFit="1" customWidth="1"/>
    <col min="14857" max="14857" width="10.5" style="112" bestFit="1" customWidth="1"/>
    <col min="14858" max="14882" width="9.875" style="112" customWidth="1"/>
    <col min="14883" max="15111" width="6.125" style="112"/>
    <col min="15112" max="15112" width="5.125" style="112" bestFit="1" customWidth="1"/>
    <col min="15113" max="15113" width="10.5" style="112" bestFit="1" customWidth="1"/>
    <col min="15114" max="15138" width="9.875" style="112" customWidth="1"/>
    <col min="15139" max="15367" width="6.125" style="112"/>
    <col min="15368" max="15368" width="5.125" style="112" bestFit="1" customWidth="1"/>
    <col min="15369" max="15369" width="10.5" style="112" bestFit="1" customWidth="1"/>
    <col min="15370" max="15394" width="9.875" style="112" customWidth="1"/>
    <col min="15395" max="15623" width="6.125" style="112"/>
    <col min="15624" max="15624" width="5.125" style="112" bestFit="1" customWidth="1"/>
    <col min="15625" max="15625" width="10.5" style="112" bestFit="1" customWidth="1"/>
    <col min="15626" max="15650" width="9.875" style="112" customWidth="1"/>
    <col min="15651" max="15879" width="6.125" style="112"/>
    <col min="15880" max="15880" width="5.125" style="112" bestFit="1" customWidth="1"/>
    <col min="15881" max="15881" width="10.5" style="112" bestFit="1" customWidth="1"/>
    <col min="15882" max="15906" width="9.875" style="112" customWidth="1"/>
    <col min="15907" max="16135" width="6.125" style="112"/>
    <col min="16136" max="16136" width="5.125" style="112" bestFit="1" customWidth="1"/>
    <col min="16137" max="16137" width="10.5" style="112" bestFit="1" customWidth="1"/>
    <col min="16138" max="16162" width="9.875" style="112" customWidth="1"/>
    <col min="16163" max="16384" width="6.125" style="112"/>
  </cols>
  <sheetData>
    <row r="1" spans="1:34" s="88" customFormat="1" ht="18.75" x14ac:dyDescent="0.15">
      <c r="A1" s="555" t="s">
        <v>189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</row>
    <row r="2" spans="1:34" s="88" customFormat="1" ht="18.75" x14ac:dyDescent="0.15">
      <c r="A2" s="89"/>
      <c r="B2" s="90"/>
      <c r="C2" s="91"/>
      <c r="AH2" s="91"/>
    </row>
    <row r="3" spans="1:34" s="94" customFormat="1" ht="21.75" customHeight="1" x14ac:dyDescent="0.15">
      <c r="A3" s="92"/>
      <c r="B3" s="93"/>
      <c r="C3" s="556" t="s">
        <v>190</v>
      </c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8"/>
      <c r="O3" s="568" t="s">
        <v>209</v>
      </c>
      <c r="P3" s="571" t="s">
        <v>191</v>
      </c>
      <c r="Q3" s="571"/>
      <c r="R3" s="571"/>
      <c r="S3" s="571"/>
      <c r="T3" s="571"/>
      <c r="U3" s="571"/>
      <c r="V3" s="571"/>
      <c r="W3" s="571"/>
      <c r="X3" s="572"/>
      <c r="Y3" s="570" t="s">
        <v>192</v>
      </c>
      <c r="Z3" s="571"/>
      <c r="AA3" s="572"/>
      <c r="AB3" s="568" t="s">
        <v>193</v>
      </c>
      <c r="AC3" s="568" t="s">
        <v>194</v>
      </c>
      <c r="AD3" s="559" t="s">
        <v>195</v>
      </c>
      <c r="AE3" s="560"/>
      <c r="AF3" s="561"/>
      <c r="AG3" s="568" t="s">
        <v>196</v>
      </c>
      <c r="AH3" s="562" t="s">
        <v>188</v>
      </c>
    </row>
    <row r="4" spans="1:34" s="94" customFormat="1" ht="34.5" customHeight="1" x14ac:dyDescent="0.15">
      <c r="A4" s="95"/>
      <c r="B4" s="96"/>
      <c r="C4" s="97" t="s">
        <v>197</v>
      </c>
      <c r="D4" s="98" t="s">
        <v>198</v>
      </c>
      <c r="E4" s="98" t="s">
        <v>199</v>
      </c>
      <c r="F4" s="98" t="s">
        <v>200</v>
      </c>
      <c r="G4" s="98" t="s">
        <v>201</v>
      </c>
      <c r="H4" s="99" t="s">
        <v>202</v>
      </c>
      <c r="I4" s="99" t="s">
        <v>203</v>
      </c>
      <c r="J4" s="99" t="s">
        <v>204</v>
      </c>
      <c r="K4" s="99" t="s">
        <v>205</v>
      </c>
      <c r="L4" s="98" t="s">
        <v>206</v>
      </c>
      <c r="M4" s="99" t="s">
        <v>207</v>
      </c>
      <c r="N4" s="100" t="s">
        <v>208</v>
      </c>
      <c r="O4" s="569"/>
      <c r="P4" s="97" t="s">
        <v>210</v>
      </c>
      <c r="Q4" s="98" t="s">
        <v>211</v>
      </c>
      <c r="R4" s="98" t="s">
        <v>212</v>
      </c>
      <c r="S4" s="99" t="s">
        <v>279</v>
      </c>
      <c r="T4" s="275" t="s">
        <v>280</v>
      </c>
      <c r="U4" s="99" t="s">
        <v>281</v>
      </c>
      <c r="V4" s="223" t="s">
        <v>282</v>
      </c>
      <c r="W4" s="224" t="s">
        <v>286</v>
      </c>
      <c r="X4" s="100" t="s">
        <v>208</v>
      </c>
      <c r="Y4" s="120" t="s">
        <v>213</v>
      </c>
      <c r="Z4" s="121" t="s">
        <v>214</v>
      </c>
      <c r="AA4" s="122" t="s">
        <v>283</v>
      </c>
      <c r="AB4" s="569"/>
      <c r="AC4" s="569"/>
      <c r="AD4" s="185" t="s">
        <v>285</v>
      </c>
      <c r="AE4" s="184" t="s">
        <v>284</v>
      </c>
      <c r="AF4" s="123" t="s">
        <v>208</v>
      </c>
      <c r="AG4" s="569"/>
      <c r="AH4" s="563"/>
    </row>
    <row r="5" spans="1:34" s="102" customFormat="1" ht="24.95" customHeight="1" x14ac:dyDescent="0.15">
      <c r="A5" s="564" t="s">
        <v>215</v>
      </c>
      <c r="B5" s="101" t="s">
        <v>216</v>
      </c>
      <c r="C5" s="125">
        <v>45</v>
      </c>
      <c r="D5" s="172">
        <v>102</v>
      </c>
      <c r="E5" s="172">
        <v>912</v>
      </c>
      <c r="F5" s="172">
        <v>424</v>
      </c>
      <c r="G5" s="172">
        <v>10</v>
      </c>
      <c r="H5" s="173"/>
      <c r="I5" s="173"/>
      <c r="J5" s="173"/>
      <c r="K5" s="173"/>
      <c r="L5" s="172">
        <v>2</v>
      </c>
      <c r="M5" s="173"/>
      <c r="N5" s="124">
        <v>2</v>
      </c>
      <c r="O5" s="220">
        <v>2</v>
      </c>
      <c r="P5" s="150">
        <v>14</v>
      </c>
      <c r="Q5" s="222">
        <v>0</v>
      </c>
      <c r="R5" s="222">
        <v>0</v>
      </c>
      <c r="S5" s="172"/>
      <c r="T5" s="222"/>
      <c r="U5" s="222"/>
      <c r="V5" s="222"/>
      <c r="W5" s="222"/>
      <c r="X5" s="225">
        <v>42</v>
      </c>
      <c r="Y5" s="125">
        <v>175</v>
      </c>
      <c r="Z5" s="124">
        <v>12</v>
      </c>
      <c r="AA5" s="126"/>
      <c r="AB5" s="126">
        <v>0</v>
      </c>
      <c r="AC5" s="126">
        <v>0</v>
      </c>
      <c r="AD5" s="227">
        <v>12</v>
      </c>
      <c r="AE5" s="222"/>
      <c r="AF5" s="225">
        <v>0</v>
      </c>
      <c r="AG5" s="127">
        <v>0</v>
      </c>
      <c r="AH5" s="186">
        <f>SUM(C5:AG5)</f>
        <v>1754</v>
      </c>
    </row>
    <row r="6" spans="1:34" s="102" customFormat="1" ht="24.95" customHeight="1" x14ac:dyDescent="0.15">
      <c r="A6" s="565"/>
      <c r="B6" s="103" t="s">
        <v>184</v>
      </c>
      <c r="C6" s="129">
        <v>45</v>
      </c>
      <c r="D6" s="174">
        <v>102</v>
      </c>
      <c r="E6" s="174">
        <v>1074</v>
      </c>
      <c r="F6" s="174">
        <v>453</v>
      </c>
      <c r="G6" s="174">
        <v>10</v>
      </c>
      <c r="H6" s="175"/>
      <c r="I6" s="175"/>
      <c r="J6" s="175"/>
      <c r="K6" s="175"/>
      <c r="L6" s="174">
        <v>2</v>
      </c>
      <c r="M6" s="176"/>
      <c r="N6" s="128">
        <v>2</v>
      </c>
      <c r="O6" s="130">
        <v>6</v>
      </c>
      <c r="P6" s="152">
        <v>14</v>
      </c>
      <c r="Q6" s="174">
        <v>0</v>
      </c>
      <c r="R6" s="174">
        <v>0</v>
      </c>
      <c r="S6" s="183"/>
      <c r="T6" s="174"/>
      <c r="U6" s="174"/>
      <c r="V6" s="174"/>
      <c r="W6" s="174"/>
      <c r="X6" s="128">
        <v>42</v>
      </c>
      <c r="Y6" s="129">
        <v>198</v>
      </c>
      <c r="Z6" s="128">
        <v>12</v>
      </c>
      <c r="AA6" s="130"/>
      <c r="AB6" s="130">
        <v>0</v>
      </c>
      <c r="AC6" s="130">
        <v>0</v>
      </c>
      <c r="AD6" s="148">
        <v>14</v>
      </c>
      <c r="AE6" s="174"/>
      <c r="AF6" s="128">
        <v>0</v>
      </c>
      <c r="AG6" s="131">
        <v>0</v>
      </c>
      <c r="AH6" s="187">
        <f t="shared" ref="AH6:AH39" si="0">SUM(C6:AG6)</f>
        <v>1974</v>
      </c>
    </row>
    <row r="7" spans="1:34" s="102" customFormat="1" ht="24.95" customHeight="1" x14ac:dyDescent="0.15">
      <c r="A7" s="566" t="s">
        <v>217</v>
      </c>
      <c r="B7" s="104" t="s">
        <v>216</v>
      </c>
      <c r="C7" s="133">
        <v>71</v>
      </c>
      <c r="D7" s="177">
        <v>121</v>
      </c>
      <c r="E7" s="177">
        <v>2025</v>
      </c>
      <c r="F7" s="177">
        <v>264</v>
      </c>
      <c r="G7" s="177">
        <v>90</v>
      </c>
      <c r="H7" s="178"/>
      <c r="I7" s="178"/>
      <c r="J7" s="178"/>
      <c r="K7" s="178"/>
      <c r="L7" s="177">
        <v>0</v>
      </c>
      <c r="M7" s="172"/>
      <c r="N7" s="132">
        <v>12</v>
      </c>
      <c r="O7" s="220">
        <v>0</v>
      </c>
      <c r="P7" s="226">
        <v>11</v>
      </c>
      <c r="Q7" s="222">
        <v>9</v>
      </c>
      <c r="R7" s="222">
        <v>28</v>
      </c>
      <c r="S7" s="222"/>
      <c r="T7" s="222"/>
      <c r="U7" s="222"/>
      <c r="V7" s="172"/>
      <c r="W7" s="222"/>
      <c r="X7" s="225">
        <v>56</v>
      </c>
      <c r="Y7" s="133">
        <v>358</v>
      </c>
      <c r="Z7" s="134">
        <v>28</v>
      </c>
      <c r="AA7" s="135"/>
      <c r="AB7" s="135">
        <v>0</v>
      </c>
      <c r="AC7" s="135">
        <v>0</v>
      </c>
      <c r="AD7" s="227">
        <v>28</v>
      </c>
      <c r="AE7" s="222"/>
      <c r="AF7" s="225">
        <v>8</v>
      </c>
      <c r="AG7" s="132">
        <v>0</v>
      </c>
      <c r="AH7" s="188">
        <f t="shared" si="0"/>
        <v>3109</v>
      </c>
    </row>
    <row r="8" spans="1:34" s="102" customFormat="1" ht="24.95" customHeight="1" x14ac:dyDescent="0.15">
      <c r="A8" s="566"/>
      <c r="B8" s="105" t="s">
        <v>184</v>
      </c>
      <c r="C8" s="137">
        <v>71</v>
      </c>
      <c r="D8" s="179">
        <v>125</v>
      </c>
      <c r="E8" s="179">
        <v>2407</v>
      </c>
      <c r="F8" s="179">
        <v>335</v>
      </c>
      <c r="G8" s="179">
        <v>90</v>
      </c>
      <c r="H8" s="176"/>
      <c r="I8" s="176"/>
      <c r="J8" s="176"/>
      <c r="K8" s="176"/>
      <c r="L8" s="179">
        <v>0</v>
      </c>
      <c r="M8" s="174"/>
      <c r="N8" s="136">
        <v>12</v>
      </c>
      <c r="O8" s="130">
        <v>0</v>
      </c>
      <c r="P8" s="148">
        <v>12</v>
      </c>
      <c r="Q8" s="174">
        <v>9</v>
      </c>
      <c r="R8" s="174">
        <v>28</v>
      </c>
      <c r="S8" s="174"/>
      <c r="T8" s="174"/>
      <c r="U8" s="174"/>
      <c r="V8" s="183"/>
      <c r="W8" s="174"/>
      <c r="X8" s="128">
        <v>58</v>
      </c>
      <c r="Y8" s="137">
        <v>358</v>
      </c>
      <c r="Z8" s="138">
        <v>28</v>
      </c>
      <c r="AA8" s="139"/>
      <c r="AB8" s="139">
        <v>0</v>
      </c>
      <c r="AC8" s="139">
        <v>0</v>
      </c>
      <c r="AD8" s="148">
        <v>40</v>
      </c>
      <c r="AE8" s="174"/>
      <c r="AF8" s="128">
        <v>0</v>
      </c>
      <c r="AG8" s="136">
        <v>8</v>
      </c>
      <c r="AH8" s="189">
        <f t="shared" si="0"/>
        <v>3581</v>
      </c>
    </row>
    <row r="9" spans="1:34" s="102" customFormat="1" ht="24.95" customHeight="1" x14ac:dyDescent="0.15">
      <c r="A9" s="564" t="s">
        <v>218</v>
      </c>
      <c r="B9" s="101" t="s">
        <v>216</v>
      </c>
      <c r="C9" s="125">
        <v>68</v>
      </c>
      <c r="D9" s="172">
        <v>49</v>
      </c>
      <c r="E9" s="172">
        <v>2722</v>
      </c>
      <c r="F9" s="172">
        <v>542</v>
      </c>
      <c r="G9" s="172">
        <v>68</v>
      </c>
      <c r="H9" s="173"/>
      <c r="I9" s="173"/>
      <c r="J9" s="173"/>
      <c r="K9" s="173"/>
      <c r="L9" s="172">
        <v>0</v>
      </c>
      <c r="M9" s="172"/>
      <c r="N9" s="127">
        <v>13</v>
      </c>
      <c r="O9" s="220">
        <v>0</v>
      </c>
      <c r="P9" s="226">
        <v>5</v>
      </c>
      <c r="Q9" s="222">
        <v>5</v>
      </c>
      <c r="R9" s="222">
        <v>13</v>
      </c>
      <c r="S9" s="222"/>
      <c r="T9" s="222"/>
      <c r="U9" s="222"/>
      <c r="V9" s="222"/>
      <c r="W9" s="222"/>
      <c r="X9" s="225">
        <v>25</v>
      </c>
      <c r="Y9" s="125">
        <v>144</v>
      </c>
      <c r="Z9" s="124">
        <v>36</v>
      </c>
      <c r="AA9" s="126"/>
      <c r="AB9" s="126">
        <v>0</v>
      </c>
      <c r="AC9" s="126">
        <v>3</v>
      </c>
      <c r="AD9" s="227">
        <v>23</v>
      </c>
      <c r="AE9" s="222"/>
      <c r="AF9" s="124">
        <v>0</v>
      </c>
      <c r="AG9" s="127">
        <v>2</v>
      </c>
      <c r="AH9" s="186">
        <f t="shared" si="0"/>
        <v>3718</v>
      </c>
    </row>
    <row r="10" spans="1:34" s="102" customFormat="1" ht="24.95" customHeight="1" x14ac:dyDescent="0.15">
      <c r="A10" s="565"/>
      <c r="B10" s="103" t="s">
        <v>184</v>
      </c>
      <c r="C10" s="129">
        <v>72</v>
      </c>
      <c r="D10" s="174">
        <v>49</v>
      </c>
      <c r="E10" s="174">
        <v>3004</v>
      </c>
      <c r="F10" s="174">
        <v>700</v>
      </c>
      <c r="G10" s="174">
        <v>74</v>
      </c>
      <c r="H10" s="175"/>
      <c r="I10" s="175"/>
      <c r="J10" s="175"/>
      <c r="K10" s="175"/>
      <c r="L10" s="174">
        <v>0</v>
      </c>
      <c r="M10" s="174"/>
      <c r="N10" s="131">
        <v>13</v>
      </c>
      <c r="O10" s="130">
        <v>0</v>
      </c>
      <c r="P10" s="148">
        <v>5</v>
      </c>
      <c r="Q10" s="174">
        <v>6</v>
      </c>
      <c r="R10" s="174">
        <v>13</v>
      </c>
      <c r="S10" s="174"/>
      <c r="T10" s="174"/>
      <c r="U10" s="174"/>
      <c r="V10" s="174"/>
      <c r="W10" s="174"/>
      <c r="X10" s="128">
        <v>25</v>
      </c>
      <c r="Y10" s="129">
        <v>164</v>
      </c>
      <c r="Z10" s="128">
        <v>36</v>
      </c>
      <c r="AA10" s="130"/>
      <c r="AB10" s="130">
        <v>0</v>
      </c>
      <c r="AC10" s="130">
        <v>3</v>
      </c>
      <c r="AD10" s="148">
        <v>39</v>
      </c>
      <c r="AE10" s="174"/>
      <c r="AF10" s="228">
        <v>0</v>
      </c>
      <c r="AG10" s="131">
        <v>2</v>
      </c>
      <c r="AH10" s="187">
        <f t="shared" si="0"/>
        <v>4205</v>
      </c>
    </row>
    <row r="11" spans="1:34" s="102" customFormat="1" ht="24.95" customHeight="1" x14ac:dyDescent="0.15">
      <c r="A11" s="566" t="s">
        <v>219</v>
      </c>
      <c r="B11" s="104" t="s">
        <v>216</v>
      </c>
      <c r="C11" s="133">
        <v>133</v>
      </c>
      <c r="D11" s="177">
        <v>81</v>
      </c>
      <c r="E11" s="177">
        <v>3526</v>
      </c>
      <c r="F11" s="177">
        <v>1665</v>
      </c>
      <c r="G11" s="177">
        <v>108</v>
      </c>
      <c r="H11" s="178"/>
      <c r="I11" s="178"/>
      <c r="J11" s="178"/>
      <c r="K11" s="178"/>
      <c r="L11" s="177">
        <v>0</v>
      </c>
      <c r="M11" s="172"/>
      <c r="N11" s="132">
        <v>14</v>
      </c>
      <c r="O11" s="126">
        <v>0</v>
      </c>
      <c r="P11" s="226">
        <v>3</v>
      </c>
      <c r="Q11" s="222">
        <v>4</v>
      </c>
      <c r="R11" s="172">
        <v>12</v>
      </c>
      <c r="S11" s="222"/>
      <c r="T11" s="172"/>
      <c r="U11" s="222"/>
      <c r="V11" s="222"/>
      <c r="W11" s="222"/>
      <c r="X11" s="225">
        <v>9</v>
      </c>
      <c r="Y11" s="133">
        <v>252</v>
      </c>
      <c r="Z11" s="134">
        <v>10</v>
      </c>
      <c r="AA11" s="135"/>
      <c r="AB11" s="135">
        <v>100</v>
      </c>
      <c r="AC11" s="135">
        <v>0</v>
      </c>
      <c r="AD11" s="227">
        <v>11</v>
      </c>
      <c r="AE11" s="222"/>
      <c r="AF11" s="225">
        <v>0</v>
      </c>
      <c r="AG11" s="132">
        <v>12</v>
      </c>
      <c r="AH11" s="188">
        <f t="shared" si="0"/>
        <v>5940</v>
      </c>
    </row>
    <row r="12" spans="1:34" s="102" customFormat="1" ht="24.95" customHeight="1" x14ac:dyDescent="0.15">
      <c r="A12" s="566"/>
      <c r="B12" s="105" t="s">
        <v>184</v>
      </c>
      <c r="C12" s="137">
        <v>136</v>
      </c>
      <c r="D12" s="179">
        <v>108</v>
      </c>
      <c r="E12" s="179">
        <v>3631</v>
      </c>
      <c r="F12" s="179">
        <v>1881</v>
      </c>
      <c r="G12" s="179">
        <v>120</v>
      </c>
      <c r="H12" s="176"/>
      <c r="I12" s="176"/>
      <c r="J12" s="176"/>
      <c r="K12" s="176"/>
      <c r="L12" s="179">
        <v>0</v>
      </c>
      <c r="M12" s="174"/>
      <c r="N12" s="136">
        <v>14</v>
      </c>
      <c r="O12" s="153">
        <v>0</v>
      </c>
      <c r="P12" s="148">
        <v>3</v>
      </c>
      <c r="Q12" s="174">
        <v>12</v>
      </c>
      <c r="R12" s="183">
        <v>12</v>
      </c>
      <c r="S12" s="174"/>
      <c r="T12" s="183"/>
      <c r="U12" s="174"/>
      <c r="V12" s="174"/>
      <c r="W12" s="174"/>
      <c r="X12" s="128">
        <v>9</v>
      </c>
      <c r="Y12" s="137">
        <v>286</v>
      </c>
      <c r="Z12" s="138">
        <v>12</v>
      </c>
      <c r="AA12" s="139"/>
      <c r="AB12" s="139">
        <v>100</v>
      </c>
      <c r="AC12" s="139">
        <v>0</v>
      </c>
      <c r="AD12" s="148">
        <v>14</v>
      </c>
      <c r="AE12" s="174"/>
      <c r="AF12" s="128">
        <v>0</v>
      </c>
      <c r="AG12" s="136">
        <v>12</v>
      </c>
      <c r="AH12" s="189">
        <f t="shared" si="0"/>
        <v>6350</v>
      </c>
    </row>
    <row r="13" spans="1:34" s="102" customFormat="1" ht="24.95" customHeight="1" x14ac:dyDescent="0.15">
      <c r="A13" s="564" t="s">
        <v>220</v>
      </c>
      <c r="B13" s="101" t="s">
        <v>216</v>
      </c>
      <c r="C13" s="125">
        <v>105</v>
      </c>
      <c r="D13" s="172">
        <v>189</v>
      </c>
      <c r="E13" s="172">
        <v>2661</v>
      </c>
      <c r="F13" s="172">
        <v>1925</v>
      </c>
      <c r="G13" s="172">
        <v>62</v>
      </c>
      <c r="H13" s="173"/>
      <c r="I13" s="173"/>
      <c r="J13" s="173"/>
      <c r="K13" s="173"/>
      <c r="L13" s="172">
        <v>1</v>
      </c>
      <c r="M13" s="172"/>
      <c r="N13" s="127">
        <v>38</v>
      </c>
      <c r="O13" s="126">
        <v>0</v>
      </c>
      <c r="P13" s="226">
        <v>6</v>
      </c>
      <c r="Q13" s="222">
        <v>3</v>
      </c>
      <c r="R13" s="222">
        <v>16</v>
      </c>
      <c r="S13" s="222"/>
      <c r="T13" s="222"/>
      <c r="U13" s="222"/>
      <c r="V13" s="222"/>
      <c r="W13" s="172"/>
      <c r="X13" s="225">
        <v>12</v>
      </c>
      <c r="Y13" s="125">
        <v>114</v>
      </c>
      <c r="Z13" s="124">
        <v>71</v>
      </c>
      <c r="AA13" s="126"/>
      <c r="AB13" s="126">
        <v>0</v>
      </c>
      <c r="AC13" s="126">
        <v>0</v>
      </c>
      <c r="AD13" s="227">
        <v>100</v>
      </c>
      <c r="AE13" s="222"/>
      <c r="AF13" s="225">
        <v>0</v>
      </c>
      <c r="AG13" s="127">
        <v>3</v>
      </c>
      <c r="AH13" s="186">
        <f t="shared" si="0"/>
        <v>5306</v>
      </c>
    </row>
    <row r="14" spans="1:34" s="102" customFormat="1" ht="24.95" customHeight="1" x14ac:dyDescent="0.15">
      <c r="A14" s="565"/>
      <c r="B14" s="103" t="s">
        <v>184</v>
      </c>
      <c r="C14" s="129">
        <v>106</v>
      </c>
      <c r="D14" s="174">
        <v>191</v>
      </c>
      <c r="E14" s="174">
        <v>2747</v>
      </c>
      <c r="F14" s="174">
        <v>2150</v>
      </c>
      <c r="G14" s="174">
        <v>72</v>
      </c>
      <c r="H14" s="175"/>
      <c r="I14" s="175"/>
      <c r="J14" s="175"/>
      <c r="K14" s="175"/>
      <c r="L14" s="174">
        <v>1</v>
      </c>
      <c r="M14" s="174"/>
      <c r="N14" s="131">
        <v>38</v>
      </c>
      <c r="O14" s="153">
        <v>0</v>
      </c>
      <c r="P14" s="148">
        <v>8</v>
      </c>
      <c r="Q14" s="174">
        <v>3</v>
      </c>
      <c r="R14" s="174">
        <v>17</v>
      </c>
      <c r="S14" s="174"/>
      <c r="T14" s="174"/>
      <c r="U14" s="174"/>
      <c r="V14" s="174"/>
      <c r="W14" s="183"/>
      <c r="X14" s="128">
        <v>14</v>
      </c>
      <c r="Y14" s="129">
        <v>122</v>
      </c>
      <c r="Z14" s="128">
        <v>71</v>
      </c>
      <c r="AA14" s="130"/>
      <c r="AB14" s="130">
        <v>0</v>
      </c>
      <c r="AC14" s="130">
        <v>0</v>
      </c>
      <c r="AD14" s="148">
        <v>135</v>
      </c>
      <c r="AE14" s="174"/>
      <c r="AF14" s="128">
        <v>0</v>
      </c>
      <c r="AG14" s="131">
        <v>3</v>
      </c>
      <c r="AH14" s="187">
        <f t="shared" si="0"/>
        <v>5678</v>
      </c>
    </row>
    <row r="15" spans="1:34" s="102" customFormat="1" ht="24.95" customHeight="1" x14ac:dyDescent="0.15">
      <c r="A15" s="564" t="s">
        <v>174</v>
      </c>
      <c r="B15" s="101" t="s">
        <v>216</v>
      </c>
      <c r="C15" s="141">
        <v>152</v>
      </c>
      <c r="D15" s="180">
        <v>549</v>
      </c>
      <c r="E15" s="180">
        <v>3386</v>
      </c>
      <c r="F15" s="180">
        <v>2980</v>
      </c>
      <c r="G15" s="180">
        <v>89</v>
      </c>
      <c r="H15" s="173"/>
      <c r="I15" s="173"/>
      <c r="J15" s="173"/>
      <c r="K15" s="173"/>
      <c r="L15" s="180">
        <v>0</v>
      </c>
      <c r="M15" s="172"/>
      <c r="N15" s="140">
        <v>66</v>
      </c>
      <c r="O15" s="143">
        <v>2</v>
      </c>
      <c r="P15" s="236">
        <v>26</v>
      </c>
      <c r="Q15" s="180">
        <v>12</v>
      </c>
      <c r="R15" s="230">
        <v>2</v>
      </c>
      <c r="S15" s="230"/>
      <c r="T15" s="230"/>
      <c r="U15" s="230"/>
      <c r="V15" s="230"/>
      <c r="W15" s="230"/>
      <c r="X15" s="142">
        <v>20</v>
      </c>
      <c r="Y15" s="141">
        <v>119</v>
      </c>
      <c r="Z15" s="142">
        <v>21</v>
      </c>
      <c r="AA15" s="143"/>
      <c r="AB15" s="143">
        <v>0</v>
      </c>
      <c r="AC15" s="143">
        <v>0</v>
      </c>
      <c r="AD15" s="231">
        <v>154</v>
      </c>
      <c r="AE15" s="230"/>
      <c r="AF15" s="229">
        <v>4</v>
      </c>
      <c r="AG15" s="140">
        <v>61</v>
      </c>
      <c r="AH15" s="190">
        <f t="shared" si="0"/>
        <v>7643</v>
      </c>
    </row>
    <row r="16" spans="1:34" s="102" customFormat="1" ht="24.95" customHeight="1" x14ac:dyDescent="0.15">
      <c r="A16" s="567"/>
      <c r="B16" s="103" t="s">
        <v>184</v>
      </c>
      <c r="C16" s="145">
        <v>154</v>
      </c>
      <c r="D16" s="181">
        <v>573</v>
      </c>
      <c r="E16" s="181">
        <v>3805</v>
      </c>
      <c r="F16" s="181">
        <v>3872</v>
      </c>
      <c r="G16" s="181">
        <v>103</v>
      </c>
      <c r="H16" s="175"/>
      <c r="I16" s="175"/>
      <c r="J16" s="175"/>
      <c r="K16" s="175"/>
      <c r="L16" s="181">
        <v>0</v>
      </c>
      <c r="M16" s="174"/>
      <c r="N16" s="144">
        <v>66</v>
      </c>
      <c r="O16" s="221">
        <v>8</v>
      </c>
      <c r="P16" s="235">
        <v>36</v>
      </c>
      <c r="Q16" s="234">
        <v>29</v>
      </c>
      <c r="R16" s="181">
        <v>4</v>
      </c>
      <c r="S16" s="181"/>
      <c r="T16" s="181"/>
      <c r="U16" s="181"/>
      <c r="V16" s="181"/>
      <c r="W16" s="181"/>
      <c r="X16" s="233">
        <v>24</v>
      </c>
      <c r="Y16" s="145">
        <v>129</v>
      </c>
      <c r="Z16" s="146">
        <v>21</v>
      </c>
      <c r="AA16" s="147"/>
      <c r="AB16" s="147">
        <v>0</v>
      </c>
      <c r="AC16" s="147">
        <v>0</v>
      </c>
      <c r="AD16" s="232">
        <v>298</v>
      </c>
      <c r="AE16" s="181"/>
      <c r="AF16" s="146">
        <v>4</v>
      </c>
      <c r="AG16" s="144">
        <v>61</v>
      </c>
      <c r="AH16" s="191">
        <f t="shared" si="0"/>
        <v>9187</v>
      </c>
    </row>
    <row r="17" spans="1:34" s="102" customFormat="1" ht="24.95" customHeight="1" x14ac:dyDescent="0.15">
      <c r="A17" s="564" t="s">
        <v>221</v>
      </c>
      <c r="B17" s="101" t="s">
        <v>216</v>
      </c>
      <c r="C17" s="125">
        <v>161</v>
      </c>
      <c r="D17" s="172">
        <v>759</v>
      </c>
      <c r="E17" s="172">
        <v>3912</v>
      </c>
      <c r="F17" s="172">
        <v>3393</v>
      </c>
      <c r="G17" s="172">
        <v>353</v>
      </c>
      <c r="H17" s="173"/>
      <c r="I17" s="173"/>
      <c r="J17" s="173"/>
      <c r="K17" s="173"/>
      <c r="L17" s="172">
        <v>1</v>
      </c>
      <c r="M17" s="172"/>
      <c r="N17" s="127">
        <v>161</v>
      </c>
      <c r="O17" s="220">
        <v>24</v>
      </c>
      <c r="P17" s="226">
        <v>36</v>
      </c>
      <c r="Q17" s="172">
        <v>102</v>
      </c>
      <c r="R17" s="172">
        <v>94</v>
      </c>
      <c r="S17" s="172"/>
      <c r="T17" s="222"/>
      <c r="U17" s="222"/>
      <c r="V17" s="222"/>
      <c r="W17" s="172"/>
      <c r="X17" s="124">
        <v>492</v>
      </c>
      <c r="Y17" s="125">
        <v>202</v>
      </c>
      <c r="Z17" s="173">
        <v>196</v>
      </c>
      <c r="AA17" s="124"/>
      <c r="AB17" s="126">
        <v>0</v>
      </c>
      <c r="AC17" s="126">
        <v>1</v>
      </c>
      <c r="AD17" s="227">
        <v>818</v>
      </c>
      <c r="AE17" s="172"/>
      <c r="AF17" s="225">
        <v>71</v>
      </c>
      <c r="AG17" s="127">
        <v>127</v>
      </c>
      <c r="AH17" s="190">
        <f t="shared" si="0"/>
        <v>10903</v>
      </c>
    </row>
    <row r="18" spans="1:34" s="102" customFormat="1" ht="24.95" customHeight="1" x14ac:dyDescent="0.15">
      <c r="A18" s="567"/>
      <c r="B18" s="106" t="s">
        <v>184</v>
      </c>
      <c r="C18" s="182">
        <v>161</v>
      </c>
      <c r="D18" s="174">
        <v>787</v>
      </c>
      <c r="E18" s="174">
        <v>4288</v>
      </c>
      <c r="F18" s="174">
        <v>4306</v>
      </c>
      <c r="G18" s="174">
        <v>382</v>
      </c>
      <c r="H18" s="175"/>
      <c r="I18" s="175"/>
      <c r="J18" s="175"/>
      <c r="K18" s="175"/>
      <c r="L18" s="174">
        <v>1</v>
      </c>
      <c r="M18" s="174"/>
      <c r="N18" s="131">
        <v>161</v>
      </c>
      <c r="O18" s="130">
        <v>24</v>
      </c>
      <c r="P18" s="148">
        <v>41</v>
      </c>
      <c r="Q18" s="183">
        <v>103</v>
      </c>
      <c r="R18" s="183">
        <v>100</v>
      </c>
      <c r="S18" s="183"/>
      <c r="T18" s="174"/>
      <c r="U18" s="174"/>
      <c r="V18" s="174"/>
      <c r="W18" s="183"/>
      <c r="X18" s="228">
        <v>506</v>
      </c>
      <c r="Y18" s="148">
        <v>204</v>
      </c>
      <c r="Z18" s="156">
        <v>198</v>
      </c>
      <c r="AA18" s="128"/>
      <c r="AB18" s="130">
        <v>0</v>
      </c>
      <c r="AC18" s="130">
        <v>1</v>
      </c>
      <c r="AD18" s="148">
        <v>4243</v>
      </c>
      <c r="AE18" s="183"/>
      <c r="AF18" s="128">
        <v>91</v>
      </c>
      <c r="AG18" s="149">
        <v>142</v>
      </c>
      <c r="AH18" s="192">
        <f t="shared" si="0"/>
        <v>15739</v>
      </c>
    </row>
    <row r="19" spans="1:34" s="102" customFormat="1" ht="24.95" customHeight="1" x14ac:dyDescent="0.15">
      <c r="A19" s="564" t="s">
        <v>222</v>
      </c>
      <c r="B19" s="107" t="s">
        <v>216</v>
      </c>
      <c r="C19" s="125">
        <v>234</v>
      </c>
      <c r="D19" s="125">
        <v>3133</v>
      </c>
      <c r="E19" s="172">
        <v>3733</v>
      </c>
      <c r="F19" s="172">
        <v>3017</v>
      </c>
      <c r="G19" s="172">
        <v>513</v>
      </c>
      <c r="H19" s="172"/>
      <c r="I19" s="172"/>
      <c r="J19" s="172"/>
      <c r="K19" s="172"/>
      <c r="L19" s="172">
        <v>8</v>
      </c>
      <c r="M19" s="172"/>
      <c r="N19" s="127">
        <v>412</v>
      </c>
      <c r="O19" s="220">
        <v>27</v>
      </c>
      <c r="P19" s="226">
        <v>72</v>
      </c>
      <c r="Q19" s="222">
        <v>32</v>
      </c>
      <c r="R19" s="222">
        <v>15</v>
      </c>
      <c r="S19" s="222"/>
      <c r="T19" s="222"/>
      <c r="U19" s="222"/>
      <c r="V19" s="222"/>
      <c r="W19" s="222"/>
      <c r="X19" s="225">
        <v>155</v>
      </c>
      <c r="Y19" s="150">
        <v>185</v>
      </c>
      <c r="Z19" s="244">
        <v>48</v>
      </c>
      <c r="AA19" s="124"/>
      <c r="AB19" s="127">
        <v>7</v>
      </c>
      <c r="AC19" s="127">
        <v>1</v>
      </c>
      <c r="AD19" s="150">
        <v>1754</v>
      </c>
      <c r="AE19" s="222"/>
      <c r="AF19" s="225">
        <v>39</v>
      </c>
      <c r="AG19" s="127">
        <v>41</v>
      </c>
      <c r="AH19" s="186">
        <f t="shared" si="0"/>
        <v>13426</v>
      </c>
    </row>
    <row r="20" spans="1:34" s="102" customFormat="1" ht="24.95" customHeight="1" x14ac:dyDescent="0.15">
      <c r="A20" s="565"/>
      <c r="B20" s="108" t="s">
        <v>184</v>
      </c>
      <c r="C20" s="152">
        <v>386</v>
      </c>
      <c r="D20" s="152">
        <v>4619</v>
      </c>
      <c r="E20" s="183">
        <v>4561</v>
      </c>
      <c r="F20" s="183">
        <v>4397</v>
      </c>
      <c r="G20" s="183">
        <v>731</v>
      </c>
      <c r="H20" s="183"/>
      <c r="I20" s="183"/>
      <c r="J20" s="183"/>
      <c r="K20" s="183"/>
      <c r="L20" s="183">
        <v>13</v>
      </c>
      <c r="M20" s="174"/>
      <c r="N20" s="149">
        <v>444</v>
      </c>
      <c r="O20" s="130">
        <v>76</v>
      </c>
      <c r="P20" s="148">
        <v>181</v>
      </c>
      <c r="Q20" s="174">
        <v>122</v>
      </c>
      <c r="R20" s="174">
        <v>74</v>
      </c>
      <c r="S20" s="174"/>
      <c r="T20" s="174"/>
      <c r="U20" s="174"/>
      <c r="V20" s="174"/>
      <c r="W20" s="174"/>
      <c r="X20" s="128">
        <v>679</v>
      </c>
      <c r="Y20" s="151">
        <v>430</v>
      </c>
      <c r="Z20" s="174">
        <v>201</v>
      </c>
      <c r="AA20" s="149"/>
      <c r="AB20" s="149">
        <v>7</v>
      </c>
      <c r="AC20" s="149">
        <v>1</v>
      </c>
      <c r="AD20" s="151">
        <v>8960</v>
      </c>
      <c r="AE20" s="174"/>
      <c r="AF20" s="128">
        <v>83</v>
      </c>
      <c r="AG20" s="149">
        <v>41</v>
      </c>
      <c r="AH20" s="192">
        <f t="shared" si="0"/>
        <v>26006</v>
      </c>
    </row>
    <row r="21" spans="1:34" s="102" customFormat="1" ht="24.95" customHeight="1" x14ac:dyDescent="0.15">
      <c r="A21" s="553" t="s">
        <v>223</v>
      </c>
      <c r="B21" s="107" t="s">
        <v>224</v>
      </c>
      <c r="C21" s="125">
        <v>639</v>
      </c>
      <c r="D21" s="172">
        <v>2224</v>
      </c>
      <c r="E21" s="172">
        <v>4524</v>
      </c>
      <c r="F21" s="172">
        <v>4781</v>
      </c>
      <c r="G21" s="172">
        <v>628</v>
      </c>
      <c r="H21" s="172">
        <v>81</v>
      </c>
      <c r="I21" s="172">
        <v>93</v>
      </c>
      <c r="J21" s="172"/>
      <c r="K21" s="172"/>
      <c r="L21" s="172">
        <v>33</v>
      </c>
      <c r="M21" s="172"/>
      <c r="N21" s="127">
        <v>918</v>
      </c>
      <c r="O21" s="220">
        <v>27</v>
      </c>
      <c r="P21" s="150">
        <v>102</v>
      </c>
      <c r="Q21" s="222">
        <v>15</v>
      </c>
      <c r="R21" s="172">
        <v>14</v>
      </c>
      <c r="S21" s="172"/>
      <c r="T21" s="222"/>
      <c r="U21" s="222"/>
      <c r="V21" s="222"/>
      <c r="W21" s="222"/>
      <c r="X21" s="124">
        <v>52</v>
      </c>
      <c r="Y21" s="125">
        <v>223</v>
      </c>
      <c r="Z21" s="244">
        <v>28</v>
      </c>
      <c r="AA21" s="124"/>
      <c r="AB21" s="127">
        <v>0</v>
      </c>
      <c r="AC21" s="126">
        <v>2</v>
      </c>
      <c r="AD21" s="227">
        <v>2374</v>
      </c>
      <c r="AE21" s="172"/>
      <c r="AF21" s="124">
        <v>26</v>
      </c>
      <c r="AG21" s="127">
        <v>230</v>
      </c>
      <c r="AH21" s="186">
        <f t="shared" si="0"/>
        <v>17014</v>
      </c>
    </row>
    <row r="22" spans="1:34" s="102" customFormat="1" ht="24.95" customHeight="1" x14ac:dyDescent="0.15">
      <c r="A22" s="554"/>
      <c r="B22" s="108" t="s">
        <v>184</v>
      </c>
      <c r="C22" s="152">
        <v>1125</v>
      </c>
      <c r="D22" s="183">
        <v>4035</v>
      </c>
      <c r="E22" s="183">
        <v>6903</v>
      </c>
      <c r="F22" s="183">
        <v>7201</v>
      </c>
      <c r="G22" s="183">
        <v>1445</v>
      </c>
      <c r="H22" s="183">
        <v>195</v>
      </c>
      <c r="I22" s="183">
        <v>297</v>
      </c>
      <c r="J22" s="183"/>
      <c r="K22" s="183"/>
      <c r="L22" s="183">
        <v>33</v>
      </c>
      <c r="M22" s="174"/>
      <c r="N22" s="149">
        <v>932</v>
      </c>
      <c r="O22" s="130">
        <v>82</v>
      </c>
      <c r="P22" s="152">
        <v>273</v>
      </c>
      <c r="Q22" s="174">
        <v>41</v>
      </c>
      <c r="R22" s="183">
        <v>14</v>
      </c>
      <c r="S22" s="183"/>
      <c r="T22" s="174"/>
      <c r="U22" s="174"/>
      <c r="V22" s="174"/>
      <c r="W22" s="174"/>
      <c r="X22" s="228">
        <v>121</v>
      </c>
      <c r="Y22" s="152">
        <v>379</v>
      </c>
      <c r="Z22" s="182">
        <v>74</v>
      </c>
      <c r="AA22" s="128"/>
      <c r="AB22" s="149">
        <v>0</v>
      </c>
      <c r="AC22" s="153">
        <v>5</v>
      </c>
      <c r="AD22" s="148">
        <v>14839</v>
      </c>
      <c r="AE22" s="183"/>
      <c r="AF22" s="228">
        <v>147</v>
      </c>
      <c r="AG22" s="149">
        <v>592</v>
      </c>
      <c r="AH22" s="192">
        <f t="shared" si="0"/>
        <v>38733</v>
      </c>
    </row>
    <row r="23" spans="1:34" s="102" customFormat="1" ht="24.95" customHeight="1" x14ac:dyDescent="0.15">
      <c r="A23" s="553" t="s">
        <v>225</v>
      </c>
      <c r="B23" s="107" t="s">
        <v>224</v>
      </c>
      <c r="C23" s="125">
        <v>688</v>
      </c>
      <c r="D23" s="172">
        <v>2110</v>
      </c>
      <c r="E23" s="172">
        <v>3393</v>
      </c>
      <c r="F23" s="172">
        <v>10273</v>
      </c>
      <c r="G23" s="172">
        <v>1280</v>
      </c>
      <c r="H23" s="172">
        <v>331</v>
      </c>
      <c r="I23" s="172">
        <v>179</v>
      </c>
      <c r="J23" s="172"/>
      <c r="K23" s="172"/>
      <c r="L23" s="172">
        <v>12</v>
      </c>
      <c r="M23" s="172"/>
      <c r="N23" s="127">
        <v>343</v>
      </c>
      <c r="O23" s="220">
        <v>47</v>
      </c>
      <c r="P23" s="226">
        <v>159</v>
      </c>
      <c r="Q23" s="222">
        <v>35</v>
      </c>
      <c r="R23" s="222">
        <v>24</v>
      </c>
      <c r="S23" s="222"/>
      <c r="T23" s="172"/>
      <c r="U23" s="222"/>
      <c r="V23" s="222"/>
      <c r="W23" s="222"/>
      <c r="X23" s="225">
        <v>80</v>
      </c>
      <c r="Y23" s="125">
        <v>250</v>
      </c>
      <c r="Z23" s="244">
        <v>47</v>
      </c>
      <c r="AA23" s="124"/>
      <c r="AB23" s="127">
        <v>42</v>
      </c>
      <c r="AC23" s="126">
        <v>0</v>
      </c>
      <c r="AD23" s="227">
        <v>2423</v>
      </c>
      <c r="AE23" s="222"/>
      <c r="AF23" s="124">
        <v>215</v>
      </c>
      <c r="AG23" s="127">
        <v>52</v>
      </c>
      <c r="AH23" s="193">
        <f t="shared" si="0"/>
        <v>21983</v>
      </c>
    </row>
    <row r="24" spans="1:34" s="102" customFormat="1" ht="24.95" customHeight="1" x14ac:dyDescent="0.15">
      <c r="A24" s="554"/>
      <c r="B24" s="108" t="s">
        <v>184</v>
      </c>
      <c r="C24" s="152">
        <v>1277</v>
      </c>
      <c r="D24" s="183">
        <v>4094</v>
      </c>
      <c r="E24" s="183">
        <v>6072</v>
      </c>
      <c r="F24" s="183">
        <v>17328</v>
      </c>
      <c r="G24" s="183">
        <v>2747</v>
      </c>
      <c r="H24" s="183">
        <v>619</v>
      </c>
      <c r="I24" s="183">
        <v>347</v>
      </c>
      <c r="J24" s="183"/>
      <c r="K24" s="183"/>
      <c r="L24" s="183">
        <v>24</v>
      </c>
      <c r="M24" s="174"/>
      <c r="N24" s="131">
        <v>489</v>
      </c>
      <c r="O24" s="130">
        <v>53</v>
      </c>
      <c r="P24" s="148">
        <v>437</v>
      </c>
      <c r="Q24" s="174">
        <v>81</v>
      </c>
      <c r="R24" s="174">
        <v>35</v>
      </c>
      <c r="S24" s="174"/>
      <c r="T24" s="183"/>
      <c r="U24" s="174"/>
      <c r="V24" s="174"/>
      <c r="W24" s="174"/>
      <c r="X24" s="128">
        <v>181</v>
      </c>
      <c r="Y24" s="148">
        <v>446</v>
      </c>
      <c r="Z24" s="154">
        <v>84</v>
      </c>
      <c r="AA24" s="128"/>
      <c r="AB24" s="155">
        <v>73</v>
      </c>
      <c r="AC24" s="155">
        <v>0</v>
      </c>
      <c r="AD24" s="148">
        <v>11213</v>
      </c>
      <c r="AE24" s="174"/>
      <c r="AF24" s="228">
        <v>543</v>
      </c>
      <c r="AG24" s="156">
        <v>192</v>
      </c>
      <c r="AH24" s="194">
        <f t="shared" si="0"/>
        <v>46335</v>
      </c>
    </row>
    <row r="25" spans="1:34" s="102" customFormat="1" ht="24.95" customHeight="1" x14ac:dyDescent="0.15">
      <c r="A25" s="553" t="s">
        <v>226</v>
      </c>
      <c r="B25" s="107" t="s">
        <v>227</v>
      </c>
      <c r="C25" s="125">
        <v>1041</v>
      </c>
      <c r="D25" s="172">
        <v>1701</v>
      </c>
      <c r="E25" s="172">
        <v>1438</v>
      </c>
      <c r="F25" s="172">
        <v>9445</v>
      </c>
      <c r="G25" s="172">
        <v>1990</v>
      </c>
      <c r="H25" s="172">
        <v>157</v>
      </c>
      <c r="I25" s="172">
        <v>432</v>
      </c>
      <c r="J25" s="172"/>
      <c r="K25" s="172"/>
      <c r="L25" s="172">
        <v>9</v>
      </c>
      <c r="M25" s="172"/>
      <c r="N25" s="127">
        <v>187</v>
      </c>
      <c r="O25" s="220">
        <v>15</v>
      </c>
      <c r="P25" s="226">
        <v>213</v>
      </c>
      <c r="Q25" s="222">
        <v>48</v>
      </c>
      <c r="R25" s="222">
        <v>19</v>
      </c>
      <c r="S25" s="172"/>
      <c r="T25" s="222"/>
      <c r="U25" s="222"/>
      <c r="V25" s="222"/>
      <c r="W25" s="222"/>
      <c r="X25" s="225">
        <v>156</v>
      </c>
      <c r="Y25" s="125">
        <v>348</v>
      </c>
      <c r="Z25" s="244">
        <v>121</v>
      </c>
      <c r="AA25" s="124"/>
      <c r="AB25" s="127">
        <v>7</v>
      </c>
      <c r="AC25" s="126">
        <v>10</v>
      </c>
      <c r="AD25" s="227">
        <v>1787</v>
      </c>
      <c r="AE25" s="222"/>
      <c r="AF25" s="124">
        <v>73</v>
      </c>
      <c r="AG25" s="127">
        <v>260</v>
      </c>
      <c r="AH25" s="193">
        <f t="shared" si="0"/>
        <v>19457</v>
      </c>
    </row>
    <row r="26" spans="1:34" s="102" customFormat="1" ht="24.95" customHeight="1" x14ac:dyDescent="0.15">
      <c r="A26" s="554"/>
      <c r="B26" s="108" t="s">
        <v>228</v>
      </c>
      <c r="C26" s="152">
        <v>1763</v>
      </c>
      <c r="D26" s="183">
        <v>2875</v>
      </c>
      <c r="E26" s="183">
        <v>2186</v>
      </c>
      <c r="F26" s="183">
        <v>14154</v>
      </c>
      <c r="G26" s="183">
        <v>3820</v>
      </c>
      <c r="H26" s="183">
        <v>239</v>
      </c>
      <c r="I26" s="183">
        <v>843</v>
      </c>
      <c r="J26" s="183"/>
      <c r="K26" s="183"/>
      <c r="L26" s="183">
        <v>9</v>
      </c>
      <c r="M26" s="174"/>
      <c r="N26" s="131">
        <v>500</v>
      </c>
      <c r="O26" s="130">
        <v>55</v>
      </c>
      <c r="P26" s="148">
        <v>673</v>
      </c>
      <c r="Q26" s="174">
        <v>75</v>
      </c>
      <c r="R26" s="174">
        <v>24</v>
      </c>
      <c r="S26" s="183"/>
      <c r="T26" s="174"/>
      <c r="U26" s="174"/>
      <c r="V26" s="174"/>
      <c r="W26" s="174"/>
      <c r="X26" s="128">
        <v>287</v>
      </c>
      <c r="Y26" s="148">
        <v>677</v>
      </c>
      <c r="Z26" s="154">
        <v>149</v>
      </c>
      <c r="AA26" s="128"/>
      <c r="AB26" s="155">
        <v>9</v>
      </c>
      <c r="AC26" s="155">
        <v>10</v>
      </c>
      <c r="AD26" s="148">
        <v>7519</v>
      </c>
      <c r="AE26" s="174"/>
      <c r="AF26" s="228">
        <v>249</v>
      </c>
      <c r="AG26" s="156">
        <v>429</v>
      </c>
      <c r="AH26" s="194">
        <f t="shared" si="0"/>
        <v>36545</v>
      </c>
    </row>
    <row r="27" spans="1:34" s="102" customFormat="1" ht="24.95" customHeight="1" x14ac:dyDescent="0.15">
      <c r="A27" s="553" t="s">
        <v>229</v>
      </c>
      <c r="B27" s="107" t="s">
        <v>227</v>
      </c>
      <c r="C27" s="125">
        <v>1692</v>
      </c>
      <c r="D27" s="172">
        <v>1423</v>
      </c>
      <c r="E27" s="172">
        <v>2407</v>
      </c>
      <c r="F27" s="172">
        <v>10487</v>
      </c>
      <c r="G27" s="172">
        <v>2656</v>
      </c>
      <c r="H27" s="172">
        <v>356</v>
      </c>
      <c r="I27" s="172">
        <v>604</v>
      </c>
      <c r="J27" s="172"/>
      <c r="K27" s="172"/>
      <c r="L27" s="172">
        <v>0</v>
      </c>
      <c r="M27" s="172"/>
      <c r="N27" s="127">
        <v>0</v>
      </c>
      <c r="O27" s="220">
        <v>13</v>
      </c>
      <c r="P27" s="226">
        <v>178</v>
      </c>
      <c r="Q27" s="222">
        <v>44</v>
      </c>
      <c r="R27" s="222">
        <v>12</v>
      </c>
      <c r="S27" s="222"/>
      <c r="T27" s="222"/>
      <c r="U27" s="222"/>
      <c r="V27" s="222"/>
      <c r="W27" s="222"/>
      <c r="X27" s="225">
        <v>0</v>
      </c>
      <c r="Y27" s="125">
        <v>293</v>
      </c>
      <c r="Z27" s="244">
        <v>150</v>
      </c>
      <c r="AA27" s="124"/>
      <c r="AB27" s="127">
        <v>0</v>
      </c>
      <c r="AC27" s="126">
        <v>0</v>
      </c>
      <c r="AD27" s="227">
        <v>1893</v>
      </c>
      <c r="AE27" s="222"/>
      <c r="AF27" s="225">
        <v>0</v>
      </c>
      <c r="AG27" s="127">
        <v>1117</v>
      </c>
      <c r="AH27" s="193">
        <f t="shared" si="0"/>
        <v>23325</v>
      </c>
    </row>
    <row r="28" spans="1:34" s="102" customFormat="1" ht="24.95" customHeight="1" x14ac:dyDescent="0.15">
      <c r="A28" s="554"/>
      <c r="B28" s="108" t="s">
        <v>228</v>
      </c>
      <c r="C28" s="152">
        <v>2520</v>
      </c>
      <c r="D28" s="183">
        <v>2296</v>
      </c>
      <c r="E28" s="183">
        <v>3884</v>
      </c>
      <c r="F28" s="183">
        <v>18217</v>
      </c>
      <c r="G28" s="183">
        <v>5514</v>
      </c>
      <c r="H28" s="183">
        <v>575</v>
      </c>
      <c r="I28" s="183">
        <v>1260</v>
      </c>
      <c r="J28" s="183"/>
      <c r="K28" s="183"/>
      <c r="L28" s="183">
        <v>0</v>
      </c>
      <c r="M28" s="174"/>
      <c r="N28" s="131">
        <v>0</v>
      </c>
      <c r="O28" s="130">
        <v>33</v>
      </c>
      <c r="P28" s="148">
        <v>561</v>
      </c>
      <c r="Q28" s="174">
        <v>65</v>
      </c>
      <c r="R28" s="174">
        <v>20</v>
      </c>
      <c r="S28" s="174"/>
      <c r="T28" s="174"/>
      <c r="U28" s="174"/>
      <c r="V28" s="174"/>
      <c r="W28" s="174"/>
      <c r="X28" s="128">
        <v>0</v>
      </c>
      <c r="Y28" s="148">
        <v>567</v>
      </c>
      <c r="Z28" s="154">
        <v>271</v>
      </c>
      <c r="AA28" s="128"/>
      <c r="AB28" s="155">
        <v>0</v>
      </c>
      <c r="AC28" s="155">
        <v>0</v>
      </c>
      <c r="AD28" s="148">
        <v>10146</v>
      </c>
      <c r="AE28" s="174"/>
      <c r="AF28" s="128">
        <v>0</v>
      </c>
      <c r="AG28" s="156">
        <v>2680</v>
      </c>
      <c r="AH28" s="194">
        <f t="shared" si="0"/>
        <v>48609</v>
      </c>
    </row>
    <row r="29" spans="1:34" s="102" customFormat="1" ht="24.95" customHeight="1" x14ac:dyDescent="0.15">
      <c r="A29" s="551" t="s">
        <v>230</v>
      </c>
      <c r="B29" s="107" t="s">
        <v>227</v>
      </c>
      <c r="C29" s="125">
        <v>922</v>
      </c>
      <c r="D29" s="172">
        <v>1603</v>
      </c>
      <c r="E29" s="172">
        <v>5285</v>
      </c>
      <c r="F29" s="172">
        <v>3134</v>
      </c>
      <c r="G29" s="172">
        <v>1443</v>
      </c>
      <c r="H29" s="172">
        <v>184</v>
      </c>
      <c r="I29" s="172">
        <v>292</v>
      </c>
      <c r="J29" s="172"/>
      <c r="K29" s="172"/>
      <c r="L29" s="172">
        <v>6</v>
      </c>
      <c r="M29" s="172"/>
      <c r="N29" s="127">
        <v>148</v>
      </c>
      <c r="O29" s="220">
        <v>14</v>
      </c>
      <c r="P29" s="226">
        <v>49</v>
      </c>
      <c r="Q29" s="222">
        <v>72</v>
      </c>
      <c r="R29" s="222">
        <v>55</v>
      </c>
      <c r="S29" s="222"/>
      <c r="T29" s="222"/>
      <c r="U29" s="222"/>
      <c r="V29" s="222"/>
      <c r="W29" s="222"/>
      <c r="X29" s="225">
        <v>116</v>
      </c>
      <c r="Y29" s="125">
        <v>140</v>
      </c>
      <c r="Z29" s="244">
        <v>49</v>
      </c>
      <c r="AA29" s="124"/>
      <c r="AB29" s="127">
        <v>21</v>
      </c>
      <c r="AC29" s="126">
        <v>2</v>
      </c>
      <c r="AD29" s="227">
        <v>1129</v>
      </c>
      <c r="AE29" s="222"/>
      <c r="AF29" s="225">
        <v>42</v>
      </c>
      <c r="AG29" s="127">
        <v>219</v>
      </c>
      <c r="AH29" s="193">
        <f t="shared" si="0"/>
        <v>14925</v>
      </c>
    </row>
    <row r="30" spans="1:34" s="102" customFormat="1" ht="24.95" customHeight="1" x14ac:dyDescent="0.15">
      <c r="A30" s="554"/>
      <c r="B30" s="108" t="s">
        <v>228</v>
      </c>
      <c r="C30" s="152">
        <v>1536</v>
      </c>
      <c r="D30" s="183">
        <v>3009</v>
      </c>
      <c r="E30" s="183">
        <v>9950</v>
      </c>
      <c r="F30" s="183">
        <v>4932</v>
      </c>
      <c r="G30" s="183">
        <v>2216</v>
      </c>
      <c r="H30" s="183">
        <v>277</v>
      </c>
      <c r="I30" s="183">
        <v>417</v>
      </c>
      <c r="J30" s="183"/>
      <c r="K30" s="183"/>
      <c r="L30" s="183">
        <v>10</v>
      </c>
      <c r="M30" s="174"/>
      <c r="N30" s="131">
        <v>293</v>
      </c>
      <c r="O30" s="130">
        <v>34</v>
      </c>
      <c r="P30" s="148">
        <v>125</v>
      </c>
      <c r="Q30" s="174">
        <v>101</v>
      </c>
      <c r="R30" s="174">
        <v>121</v>
      </c>
      <c r="S30" s="174"/>
      <c r="T30" s="174"/>
      <c r="U30" s="174"/>
      <c r="V30" s="174"/>
      <c r="W30" s="174"/>
      <c r="X30" s="128">
        <v>352</v>
      </c>
      <c r="Y30" s="148">
        <v>290</v>
      </c>
      <c r="Z30" s="154">
        <v>94</v>
      </c>
      <c r="AA30" s="128"/>
      <c r="AB30" s="155">
        <v>51</v>
      </c>
      <c r="AC30" s="155">
        <v>2</v>
      </c>
      <c r="AD30" s="148">
        <v>4762</v>
      </c>
      <c r="AE30" s="174"/>
      <c r="AF30" s="128">
        <v>124</v>
      </c>
      <c r="AG30" s="156">
        <v>309</v>
      </c>
      <c r="AH30" s="194">
        <f t="shared" si="0"/>
        <v>29005</v>
      </c>
    </row>
    <row r="31" spans="1:34" s="102" customFormat="1" ht="24.95" customHeight="1" x14ac:dyDescent="0.15">
      <c r="A31" s="551" t="s">
        <v>231</v>
      </c>
      <c r="B31" s="107" t="s">
        <v>227</v>
      </c>
      <c r="C31" s="125">
        <v>2081</v>
      </c>
      <c r="D31" s="172">
        <v>1722</v>
      </c>
      <c r="E31" s="172">
        <v>3358</v>
      </c>
      <c r="F31" s="172">
        <v>5016</v>
      </c>
      <c r="G31" s="172">
        <v>1680</v>
      </c>
      <c r="H31" s="172">
        <v>227</v>
      </c>
      <c r="I31" s="172">
        <v>905</v>
      </c>
      <c r="J31" s="172"/>
      <c r="K31" s="172"/>
      <c r="L31" s="172">
        <v>2</v>
      </c>
      <c r="M31" s="172"/>
      <c r="N31" s="127">
        <v>134</v>
      </c>
      <c r="O31" s="126">
        <v>4</v>
      </c>
      <c r="P31" s="226">
        <v>95</v>
      </c>
      <c r="Q31" s="222">
        <v>28</v>
      </c>
      <c r="R31" s="222">
        <v>109</v>
      </c>
      <c r="S31" s="222"/>
      <c r="T31" s="222"/>
      <c r="U31" s="222"/>
      <c r="V31" s="172"/>
      <c r="W31" s="172"/>
      <c r="X31" s="225">
        <v>144</v>
      </c>
      <c r="Y31" s="125">
        <v>202</v>
      </c>
      <c r="Z31" s="244">
        <v>83</v>
      </c>
      <c r="AA31" s="124"/>
      <c r="AB31" s="127">
        <v>44</v>
      </c>
      <c r="AC31" s="126">
        <v>2</v>
      </c>
      <c r="AD31" s="227">
        <v>1831</v>
      </c>
      <c r="AE31" s="172"/>
      <c r="AF31" s="124">
        <v>110</v>
      </c>
      <c r="AG31" s="127">
        <v>383</v>
      </c>
      <c r="AH31" s="193">
        <f t="shared" si="0"/>
        <v>18160</v>
      </c>
    </row>
    <row r="32" spans="1:34" s="102" customFormat="1" ht="24.95" customHeight="1" x14ac:dyDescent="0.15">
      <c r="A32" s="554"/>
      <c r="B32" s="108" t="s">
        <v>228</v>
      </c>
      <c r="C32" s="152">
        <v>2830</v>
      </c>
      <c r="D32" s="183">
        <v>2668</v>
      </c>
      <c r="E32" s="183">
        <v>6505</v>
      </c>
      <c r="F32" s="183">
        <v>7928</v>
      </c>
      <c r="G32" s="183">
        <v>3057</v>
      </c>
      <c r="H32" s="183">
        <v>367</v>
      </c>
      <c r="I32" s="183">
        <v>1273</v>
      </c>
      <c r="J32" s="183"/>
      <c r="K32" s="183"/>
      <c r="L32" s="183">
        <v>3</v>
      </c>
      <c r="M32" s="174"/>
      <c r="N32" s="131">
        <v>217</v>
      </c>
      <c r="O32" s="153">
        <v>6</v>
      </c>
      <c r="P32" s="148">
        <v>204</v>
      </c>
      <c r="Q32" s="174">
        <v>83</v>
      </c>
      <c r="R32" s="174">
        <v>264</v>
      </c>
      <c r="S32" s="174"/>
      <c r="T32" s="174"/>
      <c r="U32" s="174"/>
      <c r="V32" s="183"/>
      <c r="W32" s="183"/>
      <c r="X32" s="128">
        <v>335</v>
      </c>
      <c r="Y32" s="148">
        <v>406</v>
      </c>
      <c r="Z32" s="154">
        <v>139</v>
      </c>
      <c r="AA32" s="128"/>
      <c r="AB32" s="155">
        <v>71</v>
      </c>
      <c r="AC32" s="155">
        <v>8</v>
      </c>
      <c r="AD32" s="148">
        <v>8363</v>
      </c>
      <c r="AE32" s="183"/>
      <c r="AF32" s="228">
        <v>378</v>
      </c>
      <c r="AG32" s="156">
        <v>498</v>
      </c>
      <c r="AH32" s="194">
        <f t="shared" si="0"/>
        <v>35603</v>
      </c>
    </row>
    <row r="33" spans="1:34" s="102" customFormat="1" ht="24.95" customHeight="1" x14ac:dyDescent="0.15">
      <c r="A33" s="551" t="s">
        <v>177</v>
      </c>
      <c r="B33" s="107" t="s">
        <v>227</v>
      </c>
      <c r="C33" s="125">
        <v>3235</v>
      </c>
      <c r="D33" s="172">
        <v>2107</v>
      </c>
      <c r="E33" s="172">
        <v>5973</v>
      </c>
      <c r="F33" s="172">
        <v>9063</v>
      </c>
      <c r="G33" s="172">
        <v>3790</v>
      </c>
      <c r="H33" s="172">
        <v>781</v>
      </c>
      <c r="I33" s="172">
        <v>2898</v>
      </c>
      <c r="J33" s="172">
        <v>48</v>
      </c>
      <c r="K33" s="172">
        <v>42</v>
      </c>
      <c r="L33" s="172">
        <v>68</v>
      </c>
      <c r="M33" s="172">
        <v>0</v>
      </c>
      <c r="N33" s="127">
        <v>352</v>
      </c>
      <c r="O33" s="220">
        <v>45</v>
      </c>
      <c r="P33" s="226">
        <v>127</v>
      </c>
      <c r="Q33" s="222">
        <v>76</v>
      </c>
      <c r="R33" s="222">
        <v>90</v>
      </c>
      <c r="S33" s="222"/>
      <c r="T33" s="222"/>
      <c r="U33" s="222"/>
      <c r="V33" s="172"/>
      <c r="W33" s="172"/>
      <c r="X33" s="124">
        <v>149</v>
      </c>
      <c r="Y33" s="125">
        <v>494</v>
      </c>
      <c r="Z33" s="244">
        <v>151</v>
      </c>
      <c r="AA33" s="124"/>
      <c r="AB33" s="127">
        <v>8</v>
      </c>
      <c r="AC33" s="126">
        <v>0</v>
      </c>
      <c r="AD33" s="227">
        <v>5312</v>
      </c>
      <c r="AE33" s="222"/>
      <c r="AF33" s="225">
        <v>161</v>
      </c>
      <c r="AG33" s="127">
        <v>388</v>
      </c>
      <c r="AH33" s="193">
        <f t="shared" si="0"/>
        <v>35358</v>
      </c>
    </row>
    <row r="34" spans="1:34" s="102" customFormat="1" ht="24.95" customHeight="1" x14ac:dyDescent="0.15">
      <c r="A34" s="554"/>
      <c r="B34" s="108" t="s">
        <v>228</v>
      </c>
      <c r="C34" s="152">
        <v>4680</v>
      </c>
      <c r="D34" s="183">
        <v>3790</v>
      </c>
      <c r="E34" s="183">
        <v>9846</v>
      </c>
      <c r="F34" s="183">
        <v>13838</v>
      </c>
      <c r="G34" s="183">
        <v>5904</v>
      </c>
      <c r="H34" s="183">
        <v>1221</v>
      </c>
      <c r="I34" s="183">
        <v>4255</v>
      </c>
      <c r="J34" s="183">
        <v>102</v>
      </c>
      <c r="K34" s="183">
        <v>85</v>
      </c>
      <c r="L34" s="183">
        <v>104</v>
      </c>
      <c r="M34" s="174">
        <v>0</v>
      </c>
      <c r="N34" s="131">
        <v>575</v>
      </c>
      <c r="O34" s="130">
        <v>80</v>
      </c>
      <c r="P34" s="148">
        <v>330</v>
      </c>
      <c r="Q34" s="174">
        <v>245</v>
      </c>
      <c r="R34" s="174">
        <v>214</v>
      </c>
      <c r="S34" s="174"/>
      <c r="T34" s="174"/>
      <c r="U34" s="174"/>
      <c r="V34" s="183"/>
      <c r="W34" s="183"/>
      <c r="X34" s="228">
        <v>238</v>
      </c>
      <c r="Y34" s="148">
        <v>882</v>
      </c>
      <c r="Z34" s="154">
        <v>288</v>
      </c>
      <c r="AA34" s="128"/>
      <c r="AB34" s="155">
        <v>8</v>
      </c>
      <c r="AC34" s="155">
        <v>0</v>
      </c>
      <c r="AD34" s="148">
        <v>14128</v>
      </c>
      <c r="AE34" s="174"/>
      <c r="AF34" s="128">
        <v>394</v>
      </c>
      <c r="AG34" s="156">
        <v>591</v>
      </c>
      <c r="AH34" s="194">
        <f t="shared" si="0"/>
        <v>61798</v>
      </c>
    </row>
    <row r="35" spans="1:34" s="102" customFormat="1" ht="24.95" customHeight="1" x14ac:dyDescent="0.15">
      <c r="A35" s="551" t="s">
        <v>178</v>
      </c>
      <c r="B35" s="107" t="s">
        <v>227</v>
      </c>
      <c r="C35" s="125">
        <v>11379</v>
      </c>
      <c r="D35" s="172">
        <v>2216</v>
      </c>
      <c r="E35" s="172">
        <v>6789</v>
      </c>
      <c r="F35" s="172">
        <v>9312</v>
      </c>
      <c r="G35" s="172">
        <v>4912</v>
      </c>
      <c r="H35" s="172">
        <v>857</v>
      </c>
      <c r="I35" s="172">
        <v>2422</v>
      </c>
      <c r="J35" s="172">
        <v>115</v>
      </c>
      <c r="K35" s="172">
        <v>602</v>
      </c>
      <c r="L35" s="172">
        <v>398</v>
      </c>
      <c r="M35" s="172">
        <v>116</v>
      </c>
      <c r="N35" s="127">
        <v>467</v>
      </c>
      <c r="O35" s="220">
        <v>29</v>
      </c>
      <c r="P35" s="226">
        <v>155</v>
      </c>
      <c r="Q35" s="222">
        <v>128</v>
      </c>
      <c r="R35" s="172">
        <v>90</v>
      </c>
      <c r="S35" s="222"/>
      <c r="T35" s="222"/>
      <c r="U35" s="222"/>
      <c r="V35" s="222"/>
      <c r="W35" s="172"/>
      <c r="X35" s="124">
        <v>244</v>
      </c>
      <c r="Y35" s="125">
        <v>824</v>
      </c>
      <c r="Z35" s="172">
        <v>189</v>
      </c>
      <c r="AA35" s="127"/>
      <c r="AB35" s="127">
        <v>24</v>
      </c>
      <c r="AC35" s="126">
        <v>6</v>
      </c>
      <c r="AD35" s="227">
        <v>5704</v>
      </c>
      <c r="AE35" s="172"/>
      <c r="AF35" s="225">
        <v>124</v>
      </c>
      <c r="AG35" s="127">
        <v>5097</v>
      </c>
      <c r="AH35" s="193">
        <f t="shared" si="0"/>
        <v>52199</v>
      </c>
    </row>
    <row r="36" spans="1:34" s="102" customFormat="1" ht="24.95" customHeight="1" x14ac:dyDescent="0.15">
      <c r="A36" s="554"/>
      <c r="B36" s="108" t="s">
        <v>228</v>
      </c>
      <c r="C36" s="152">
        <v>18990</v>
      </c>
      <c r="D36" s="183">
        <v>3938</v>
      </c>
      <c r="E36" s="183">
        <v>10759</v>
      </c>
      <c r="F36" s="183">
        <v>15029</v>
      </c>
      <c r="G36" s="183">
        <v>6957</v>
      </c>
      <c r="H36" s="183">
        <v>1353</v>
      </c>
      <c r="I36" s="183">
        <v>3539</v>
      </c>
      <c r="J36" s="183">
        <v>195</v>
      </c>
      <c r="K36" s="183">
        <v>943</v>
      </c>
      <c r="L36" s="183">
        <v>609</v>
      </c>
      <c r="M36" s="174">
        <v>200</v>
      </c>
      <c r="N36" s="131">
        <v>681</v>
      </c>
      <c r="O36" s="130">
        <v>93</v>
      </c>
      <c r="P36" s="148">
        <v>305</v>
      </c>
      <c r="Q36" s="174">
        <v>315</v>
      </c>
      <c r="R36" s="183">
        <v>258</v>
      </c>
      <c r="S36" s="174"/>
      <c r="T36" s="174"/>
      <c r="U36" s="174"/>
      <c r="V36" s="174"/>
      <c r="W36" s="183"/>
      <c r="X36" s="228">
        <v>582</v>
      </c>
      <c r="Y36" s="148">
        <v>1682</v>
      </c>
      <c r="Z36" s="154">
        <v>339</v>
      </c>
      <c r="AA36" s="128"/>
      <c r="AB36" s="155">
        <v>28</v>
      </c>
      <c r="AC36" s="155">
        <v>25</v>
      </c>
      <c r="AD36" s="148">
        <v>14798</v>
      </c>
      <c r="AE36" s="183"/>
      <c r="AF36" s="128">
        <v>475</v>
      </c>
      <c r="AG36" s="156">
        <v>7427</v>
      </c>
      <c r="AH36" s="194">
        <f t="shared" si="0"/>
        <v>89520</v>
      </c>
    </row>
    <row r="37" spans="1:34" s="102" customFormat="1" ht="24.95" customHeight="1" x14ac:dyDescent="0.15">
      <c r="A37" s="551" t="s">
        <v>179</v>
      </c>
      <c r="B37" s="107" t="s">
        <v>227</v>
      </c>
      <c r="C37" s="125">
        <v>27712</v>
      </c>
      <c r="D37" s="172">
        <v>3403</v>
      </c>
      <c r="E37" s="172">
        <v>8732</v>
      </c>
      <c r="F37" s="172">
        <v>13150</v>
      </c>
      <c r="G37" s="172">
        <v>5756</v>
      </c>
      <c r="H37" s="172">
        <v>1234</v>
      </c>
      <c r="I37" s="172">
        <v>3084</v>
      </c>
      <c r="J37" s="172">
        <v>35</v>
      </c>
      <c r="K37" s="172">
        <v>682</v>
      </c>
      <c r="L37" s="172">
        <v>838</v>
      </c>
      <c r="M37" s="172">
        <v>26</v>
      </c>
      <c r="N37" s="127">
        <v>4163</v>
      </c>
      <c r="O37" s="220">
        <v>29</v>
      </c>
      <c r="P37" s="226">
        <v>230</v>
      </c>
      <c r="Q37" s="222">
        <v>168</v>
      </c>
      <c r="R37" s="222">
        <v>65</v>
      </c>
      <c r="S37" s="222"/>
      <c r="T37" s="172"/>
      <c r="U37" s="172"/>
      <c r="V37" s="222"/>
      <c r="W37" s="222"/>
      <c r="X37" s="225">
        <v>431</v>
      </c>
      <c r="Y37" s="125">
        <v>835</v>
      </c>
      <c r="Z37" s="172">
        <v>201</v>
      </c>
      <c r="AA37" s="127"/>
      <c r="AB37" s="127">
        <v>15</v>
      </c>
      <c r="AC37" s="126">
        <v>5</v>
      </c>
      <c r="AD37" s="150">
        <v>3036</v>
      </c>
      <c r="AE37" s="172"/>
      <c r="AF37" s="124">
        <v>110</v>
      </c>
      <c r="AG37" s="127">
        <v>3254</v>
      </c>
      <c r="AH37" s="193">
        <f t="shared" si="0"/>
        <v>77194</v>
      </c>
    </row>
    <row r="38" spans="1:34" s="102" customFormat="1" ht="24.95" customHeight="1" x14ac:dyDescent="0.15">
      <c r="A38" s="554"/>
      <c r="B38" s="108" t="s">
        <v>228</v>
      </c>
      <c r="C38" s="152">
        <v>33877</v>
      </c>
      <c r="D38" s="183">
        <v>5284</v>
      </c>
      <c r="E38" s="183">
        <v>13507</v>
      </c>
      <c r="F38" s="183">
        <v>21643</v>
      </c>
      <c r="G38" s="183">
        <v>8511</v>
      </c>
      <c r="H38" s="183">
        <v>1904</v>
      </c>
      <c r="I38" s="183">
        <v>4009</v>
      </c>
      <c r="J38" s="183">
        <v>48</v>
      </c>
      <c r="K38" s="183">
        <v>780</v>
      </c>
      <c r="L38" s="183">
        <v>958</v>
      </c>
      <c r="M38" s="174">
        <v>37</v>
      </c>
      <c r="N38" s="131">
        <v>6466</v>
      </c>
      <c r="O38" s="130">
        <v>102</v>
      </c>
      <c r="P38" s="148">
        <v>632</v>
      </c>
      <c r="Q38" s="174">
        <v>452</v>
      </c>
      <c r="R38" s="174">
        <v>289</v>
      </c>
      <c r="S38" s="174"/>
      <c r="T38" s="183"/>
      <c r="U38" s="183"/>
      <c r="V38" s="174"/>
      <c r="W38" s="174"/>
      <c r="X38" s="128">
        <v>1142</v>
      </c>
      <c r="Y38" s="148">
        <v>1980</v>
      </c>
      <c r="Z38" s="154">
        <v>374</v>
      </c>
      <c r="AA38" s="128"/>
      <c r="AB38" s="155">
        <v>58</v>
      </c>
      <c r="AC38" s="155">
        <v>6</v>
      </c>
      <c r="AD38" s="151">
        <v>14777</v>
      </c>
      <c r="AE38" s="183"/>
      <c r="AF38" s="228">
        <v>404</v>
      </c>
      <c r="AG38" s="156">
        <v>5313</v>
      </c>
      <c r="AH38" s="194">
        <f t="shared" si="0"/>
        <v>122553</v>
      </c>
    </row>
    <row r="39" spans="1:34" s="102" customFormat="1" ht="24.95" customHeight="1" x14ac:dyDescent="0.15">
      <c r="A39" s="551" t="s">
        <v>232</v>
      </c>
      <c r="B39" s="107" t="s">
        <v>227</v>
      </c>
      <c r="C39" s="125">
        <v>21396</v>
      </c>
      <c r="D39" s="172">
        <v>4523</v>
      </c>
      <c r="E39" s="172">
        <v>10128</v>
      </c>
      <c r="F39" s="172">
        <v>15040</v>
      </c>
      <c r="G39" s="172">
        <v>8606</v>
      </c>
      <c r="H39" s="172">
        <v>2805</v>
      </c>
      <c r="I39" s="172">
        <v>4103</v>
      </c>
      <c r="J39" s="172">
        <v>67</v>
      </c>
      <c r="K39" s="172">
        <v>873</v>
      </c>
      <c r="L39" s="172">
        <v>575</v>
      </c>
      <c r="M39" s="172">
        <v>84</v>
      </c>
      <c r="N39" s="127">
        <v>0</v>
      </c>
      <c r="O39" s="220">
        <v>33</v>
      </c>
      <c r="P39" s="226">
        <v>518</v>
      </c>
      <c r="Q39" s="172">
        <v>384</v>
      </c>
      <c r="R39" s="172">
        <v>161</v>
      </c>
      <c r="S39" s="172"/>
      <c r="T39" s="222"/>
      <c r="U39" s="222"/>
      <c r="V39" s="222"/>
      <c r="W39" s="222"/>
      <c r="X39" s="225">
        <v>0</v>
      </c>
      <c r="Y39" s="125">
        <v>1312</v>
      </c>
      <c r="Z39" s="244">
        <v>265</v>
      </c>
      <c r="AA39" s="124"/>
      <c r="AB39" s="127">
        <v>0</v>
      </c>
      <c r="AC39" s="126">
        <v>0</v>
      </c>
      <c r="AD39" s="227">
        <v>4184</v>
      </c>
      <c r="AE39" s="222"/>
      <c r="AF39" s="225">
        <v>0</v>
      </c>
      <c r="AG39" s="127">
        <v>256</v>
      </c>
      <c r="AH39" s="193">
        <f t="shared" si="0"/>
        <v>75313</v>
      </c>
    </row>
    <row r="40" spans="1:34" s="102" customFormat="1" ht="24.95" customHeight="1" x14ac:dyDescent="0.15">
      <c r="A40" s="554"/>
      <c r="B40" s="108" t="s">
        <v>228</v>
      </c>
      <c r="C40" s="152">
        <v>30568</v>
      </c>
      <c r="D40" s="183">
        <v>9421</v>
      </c>
      <c r="E40" s="183">
        <v>15560</v>
      </c>
      <c r="F40" s="183">
        <v>25596</v>
      </c>
      <c r="G40" s="183">
        <v>14123</v>
      </c>
      <c r="H40" s="183">
        <v>4523</v>
      </c>
      <c r="I40" s="183">
        <v>5711</v>
      </c>
      <c r="J40" s="183">
        <v>96</v>
      </c>
      <c r="K40" s="183">
        <v>1186</v>
      </c>
      <c r="L40" s="183">
        <v>640</v>
      </c>
      <c r="M40" s="174">
        <v>90</v>
      </c>
      <c r="N40" s="131">
        <v>0</v>
      </c>
      <c r="O40" s="130">
        <v>111</v>
      </c>
      <c r="P40" s="148">
        <v>1338</v>
      </c>
      <c r="Q40" s="183">
        <v>1171</v>
      </c>
      <c r="R40" s="183">
        <v>440</v>
      </c>
      <c r="S40" s="183"/>
      <c r="T40" s="174"/>
      <c r="U40" s="174"/>
      <c r="V40" s="174"/>
      <c r="W40" s="174"/>
      <c r="X40" s="128">
        <v>0</v>
      </c>
      <c r="Y40" s="148">
        <v>2931</v>
      </c>
      <c r="Z40" s="154">
        <v>684</v>
      </c>
      <c r="AA40" s="128"/>
      <c r="AB40" s="155">
        <v>0</v>
      </c>
      <c r="AC40" s="155">
        <v>0</v>
      </c>
      <c r="AD40" s="148">
        <v>17624</v>
      </c>
      <c r="AE40" s="174"/>
      <c r="AF40" s="128">
        <v>0</v>
      </c>
      <c r="AG40" s="156">
        <v>386</v>
      </c>
      <c r="AH40" s="194">
        <f>SUM(C40:AG40)</f>
        <v>132199</v>
      </c>
    </row>
    <row r="41" spans="1:34" s="109" customFormat="1" ht="24.95" customHeight="1" x14ac:dyDescent="0.15">
      <c r="A41" s="551" t="s">
        <v>181</v>
      </c>
      <c r="B41" s="107" t="s">
        <v>227</v>
      </c>
      <c r="C41" s="125">
        <v>25731</v>
      </c>
      <c r="D41" s="172">
        <v>5022</v>
      </c>
      <c r="E41" s="125">
        <v>10100</v>
      </c>
      <c r="F41" s="172">
        <v>15491</v>
      </c>
      <c r="G41" s="125">
        <v>8353</v>
      </c>
      <c r="H41" s="172">
        <v>2484</v>
      </c>
      <c r="I41" s="125">
        <v>3716</v>
      </c>
      <c r="J41" s="172">
        <v>59</v>
      </c>
      <c r="K41" s="125">
        <v>820</v>
      </c>
      <c r="L41" s="172">
        <v>756</v>
      </c>
      <c r="M41" s="125">
        <v>72</v>
      </c>
      <c r="N41" s="127">
        <v>0</v>
      </c>
      <c r="O41" s="126">
        <v>21</v>
      </c>
      <c r="P41" s="227">
        <v>426</v>
      </c>
      <c r="Q41" s="172">
        <v>494</v>
      </c>
      <c r="R41" s="222">
        <v>140</v>
      </c>
      <c r="S41" s="222"/>
      <c r="T41" s="222"/>
      <c r="U41" s="172"/>
      <c r="V41" s="222"/>
      <c r="W41" s="222"/>
      <c r="X41" s="225">
        <v>0</v>
      </c>
      <c r="Y41" s="125">
        <v>1108</v>
      </c>
      <c r="Z41" s="172">
        <v>256</v>
      </c>
      <c r="AA41" s="127"/>
      <c r="AB41" s="127">
        <v>0</v>
      </c>
      <c r="AC41" s="126">
        <v>0</v>
      </c>
      <c r="AD41" s="150">
        <v>3215</v>
      </c>
      <c r="AE41" s="172"/>
      <c r="AF41" s="225">
        <v>0</v>
      </c>
      <c r="AG41" s="127">
        <v>131.19999999999999</v>
      </c>
      <c r="AH41" s="193">
        <f>IF(SUM(C41:AG41)=0,"",SUM(C41:AG41))</f>
        <v>78395.199999999997</v>
      </c>
    </row>
    <row r="42" spans="1:34" s="109" customFormat="1" ht="24.95" customHeight="1" x14ac:dyDescent="0.15">
      <c r="A42" s="554"/>
      <c r="B42" s="108" t="s">
        <v>228</v>
      </c>
      <c r="C42" s="152">
        <v>37609</v>
      </c>
      <c r="D42" s="183">
        <v>8205</v>
      </c>
      <c r="E42" s="183">
        <v>14596</v>
      </c>
      <c r="F42" s="183">
        <v>25669</v>
      </c>
      <c r="G42" s="183">
        <v>13577</v>
      </c>
      <c r="H42" s="183">
        <v>3854</v>
      </c>
      <c r="I42" s="183">
        <v>5190</v>
      </c>
      <c r="J42" s="183">
        <v>70</v>
      </c>
      <c r="K42" s="183">
        <v>1165</v>
      </c>
      <c r="L42" s="183">
        <v>892</v>
      </c>
      <c r="M42" s="174">
        <v>134</v>
      </c>
      <c r="N42" s="131">
        <v>0</v>
      </c>
      <c r="O42" s="153">
        <v>199</v>
      </c>
      <c r="P42" s="148">
        <v>1250</v>
      </c>
      <c r="Q42" s="183">
        <v>1359</v>
      </c>
      <c r="R42" s="174">
        <v>436</v>
      </c>
      <c r="S42" s="174"/>
      <c r="T42" s="174"/>
      <c r="U42" s="183"/>
      <c r="V42" s="174"/>
      <c r="W42" s="174"/>
      <c r="X42" s="128">
        <v>0</v>
      </c>
      <c r="Y42" s="148">
        <v>2705</v>
      </c>
      <c r="Z42" s="154">
        <v>682</v>
      </c>
      <c r="AA42" s="128"/>
      <c r="AB42" s="155">
        <v>0</v>
      </c>
      <c r="AC42" s="155">
        <v>0</v>
      </c>
      <c r="AD42" s="151">
        <v>13468</v>
      </c>
      <c r="AE42" s="183"/>
      <c r="AF42" s="128">
        <v>0</v>
      </c>
      <c r="AG42" s="156">
        <v>577</v>
      </c>
      <c r="AH42" s="194">
        <f>IF(SUM(C42:AG42)=0,"",SUM(C42:AG42))</f>
        <v>131637</v>
      </c>
    </row>
    <row r="43" spans="1:34" s="109" customFormat="1" ht="24.95" customHeight="1" x14ac:dyDescent="0.15">
      <c r="A43" s="551" t="s">
        <v>234</v>
      </c>
      <c r="B43" s="107" t="s">
        <v>227</v>
      </c>
      <c r="C43" s="158">
        <v>37303</v>
      </c>
      <c r="D43" s="165">
        <v>5347</v>
      </c>
      <c r="E43" s="158">
        <v>11300</v>
      </c>
      <c r="F43" s="165">
        <v>14748</v>
      </c>
      <c r="G43" s="158">
        <v>12678</v>
      </c>
      <c r="H43" s="165">
        <v>3293</v>
      </c>
      <c r="I43" s="158">
        <v>6195</v>
      </c>
      <c r="J43" s="165">
        <v>104</v>
      </c>
      <c r="K43" s="158">
        <v>881</v>
      </c>
      <c r="L43" s="165">
        <v>771</v>
      </c>
      <c r="M43" s="158">
        <v>191</v>
      </c>
      <c r="N43" s="157">
        <v>0</v>
      </c>
      <c r="O43" s="211">
        <v>138</v>
      </c>
      <c r="P43" s="212">
        <v>1517</v>
      </c>
      <c r="Q43" s="213">
        <v>448</v>
      </c>
      <c r="R43" s="165">
        <v>232</v>
      </c>
      <c r="S43" s="165"/>
      <c r="T43" s="165"/>
      <c r="U43" s="213"/>
      <c r="V43" s="165"/>
      <c r="W43" s="213"/>
      <c r="X43" s="166">
        <v>0</v>
      </c>
      <c r="Y43" s="158">
        <v>2229</v>
      </c>
      <c r="Z43" s="165">
        <v>456</v>
      </c>
      <c r="AA43" s="157"/>
      <c r="AB43" s="157">
        <v>0</v>
      </c>
      <c r="AC43" s="159">
        <v>0</v>
      </c>
      <c r="AD43" s="237">
        <v>8430</v>
      </c>
      <c r="AE43" s="213"/>
      <c r="AF43" s="166">
        <v>0</v>
      </c>
      <c r="AG43" s="157">
        <v>111</v>
      </c>
      <c r="AH43" s="195">
        <v>106372</v>
      </c>
    </row>
    <row r="44" spans="1:34" s="109" customFormat="1" ht="24.95" customHeight="1" x14ac:dyDescent="0.15">
      <c r="A44" s="554"/>
      <c r="B44" s="108" t="s">
        <v>228</v>
      </c>
      <c r="C44" s="168">
        <v>43817</v>
      </c>
      <c r="D44" s="169">
        <v>6197</v>
      </c>
      <c r="E44" s="169">
        <v>13975</v>
      </c>
      <c r="F44" s="169">
        <v>19771</v>
      </c>
      <c r="G44" s="169">
        <v>15972</v>
      </c>
      <c r="H44" s="169">
        <v>4149</v>
      </c>
      <c r="I44" s="169">
        <v>7099</v>
      </c>
      <c r="J44" s="169">
        <v>132</v>
      </c>
      <c r="K44" s="169">
        <v>1116</v>
      </c>
      <c r="L44" s="169">
        <v>925</v>
      </c>
      <c r="M44" s="170">
        <v>284</v>
      </c>
      <c r="N44" s="160">
        <v>0</v>
      </c>
      <c r="O44" s="219">
        <v>260</v>
      </c>
      <c r="P44" s="161">
        <v>2176</v>
      </c>
      <c r="Q44" s="170">
        <v>1329</v>
      </c>
      <c r="R44" s="169">
        <v>595</v>
      </c>
      <c r="S44" s="169"/>
      <c r="T44" s="169"/>
      <c r="U44" s="170"/>
      <c r="V44" s="169"/>
      <c r="W44" s="170"/>
      <c r="X44" s="171">
        <v>0</v>
      </c>
      <c r="Y44" s="161">
        <v>3474</v>
      </c>
      <c r="Z44" s="170">
        <v>877</v>
      </c>
      <c r="AA44" s="164"/>
      <c r="AB44" s="163">
        <v>0</v>
      </c>
      <c r="AC44" s="163">
        <v>0</v>
      </c>
      <c r="AD44" s="161">
        <v>12700</v>
      </c>
      <c r="AE44" s="170"/>
      <c r="AF44" s="171">
        <v>0</v>
      </c>
      <c r="AG44" s="164">
        <v>174</v>
      </c>
      <c r="AH44" s="196">
        <v>135022</v>
      </c>
    </row>
    <row r="45" spans="1:34" s="109" customFormat="1" ht="24.95" customHeight="1" x14ac:dyDescent="0.15">
      <c r="A45" s="551" t="s">
        <v>245</v>
      </c>
      <c r="B45" s="107" t="s">
        <v>227</v>
      </c>
      <c r="C45" s="158">
        <v>23344</v>
      </c>
      <c r="D45" s="165">
        <v>3862</v>
      </c>
      <c r="E45" s="158">
        <v>13017</v>
      </c>
      <c r="F45" s="165">
        <v>13346</v>
      </c>
      <c r="G45" s="158">
        <v>10065</v>
      </c>
      <c r="H45" s="165">
        <v>2797</v>
      </c>
      <c r="I45" s="158">
        <v>6013</v>
      </c>
      <c r="J45" s="165">
        <v>79</v>
      </c>
      <c r="K45" s="158">
        <v>1150</v>
      </c>
      <c r="L45" s="165">
        <v>925</v>
      </c>
      <c r="M45" s="158">
        <v>146</v>
      </c>
      <c r="N45" s="157">
        <v>2569</v>
      </c>
      <c r="O45" s="211">
        <v>82</v>
      </c>
      <c r="P45" s="212">
        <v>498</v>
      </c>
      <c r="Q45" s="213">
        <v>427</v>
      </c>
      <c r="R45" s="213">
        <v>149</v>
      </c>
      <c r="S45" s="213"/>
      <c r="T45" s="213"/>
      <c r="U45" s="165"/>
      <c r="V45" s="165"/>
      <c r="W45" s="213"/>
      <c r="X45" s="214">
        <v>1542</v>
      </c>
      <c r="Y45" s="158">
        <v>3014</v>
      </c>
      <c r="Z45" s="243">
        <v>662</v>
      </c>
      <c r="AA45" s="166"/>
      <c r="AB45" s="157">
        <v>78</v>
      </c>
      <c r="AC45" s="159">
        <v>20</v>
      </c>
      <c r="AD45" s="237">
        <v>4383</v>
      </c>
      <c r="AE45" s="213"/>
      <c r="AF45" s="214">
        <v>389</v>
      </c>
      <c r="AG45" s="157">
        <v>1429</v>
      </c>
      <c r="AH45" s="195">
        <v>89986</v>
      </c>
    </row>
    <row r="46" spans="1:34" s="109" customFormat="1" ht="24.95" customHeight="1" x14ac:dyDescent="0.15">
      <c r="A46" s="573"/>
      <c r="B46" s="108" t="s">
        <v>228</v>
      </c>
      <c r="C46" s="168">
        <v>35971</v>
      </c>
      <c r="D46" s="169">
        <v>5878</v>
      </c>
      <c r="E46" s="169">
        <v>19953</v>
      </c>
      <c r="F46" s="169">
        <v>22612</v>
      </c>
      <c r="G46" s="169">
        <v>15536</v>
      </c>
      <c r="H46" s="169">
        <v>4022</v>
      </c>
      <c r="I46" s="169">
        <v>9082</v>
      </c>
      <c r="J46" s="169">
        <v>125</v>
      </c>
      <c r="K46" s="169">
        <v>1659</v>
      </c>
      <c r="L46" s="169">
        <v>1213</v>
      </c>
      <c r="M46" s="170">
        <v>278</v>
      </c>
      <c r="N46" s="160">
        <v>6761</v>
      </c>
      <c r="O46" s="219">
        <v>152</v>
      </c>
      <c r="P46" s="161">
        <v>1003</v>
      </c>
      <c r="Q46" s="170">
        <v>933</v>
      </c>
      <c r="R46" s="170">
        <v>332</v>
      </c>
      <c r="S46" s="170"/>
      <c r="T46" s="170"/>
      <c r="U46" s="169"/>
      <c r="V46" s="169"/>
      <c r="W46" s="170"/>
      <c r="X46" s="218">
        <v>2851</v>
      </c>
      <c r="Y46" s="161">
        <v>5469</v>
      </c>
      <c r="Z46" s="162">
        <v>1254</v>
      </c>
      <c r="AA46" s="218"/>
      <c r="AB46" s="163">
        <v>119</v>
      </c>
      <c r="AC46" s="163">
        <v>32</v>
      </c>
      <c r="AD46" s="161">
        <v>15454</v>
      </c>
      <c r="AE46" s="170"/>
      <c r="AF46" s="218">
        <v>938</v>
      </c>
      <c r="AG46" s="164">
        <v>2213</v>
      </c>
      <c r="AH46" s="196">
        <v>153840</v>
      </c>
    </row>
    <row r="47" spans="1:34" s="109" customFormat="1" ht="24.95" customHeight="1" x14ac:dyDescent="0.15">
      <c r="A47" s="551" t="s">
        <v>267</v>
      </c>
      <c r="B47" s="107" t="s">
        <v>227</v>
      </c>
      <c r="C47" s="158">
        <v>38</v>
      </c>
      <c r="D47" s="165">
        <v>7</v>
      </c>
      <c r="E47" s="158">
        <v>66</v>
      </c>
      <c r="F47" s="165">
        <v>8</v>
      </c>
      <c r="G47" s="158">
        <v>2</v>
      </c>
      <c r="H47" s="165">
        <v>2</v>
      </c>
      <c r="I47" s="158">
        <v>14</v>
      </c>
      <c r="J47" s="165">
        <v>4</v>
      </c>
      <c r="K47" s="158">
        <v>9</v>
      </c>
      <c r="L47" s="165">
        <v>1</v>
      </c>
      <c r="M47" s="158">
        <v>62</v>
      </c>
      <c r="N47" s="157">
        <v>8</v>
      </c>
      <c r="O47" s="211">
        <v>0</v>
      </c>
      <c r="P47" s="212">
        <v>7</v>
      </c>
      <c r="Q47" s="213">
        <v>27</v>
      </c>
      <c r="R47" s="213">
        <v>11</v>
      </c>
      <c r="S47" s="213"/>
      <c r="T47" s="165"/>
      <c r="U47" s="213"/>
      <c r="V47" s="213"/>
      <c r="W47" s="213"/>
      <c r="X47" s="214">
        <v>12</v>
      </c>
      <c r="Y47" s="158">
        <v>33</v>
      </c>
      <c r="Z47" s="165">
        <v>11</v>
      </c>
      <c r="AA47" s="157"/>
      <c r="AB47" s="157">
        <v>7</v>
      </c>
      <c r="AC47" s="159">
        <v>0</v>
      </c>
      <c r="AD47" s="237">
        <v>22</v>
      </c>
      <c r="AE47" s="213"/>
      <c r="AF47" s="214">
        <v>0</v>
      </c>
      <c r="AG47" s="157">
        <v>81</v>
      </c>
      <c r="AH47" s="195">
        <v>432</v>
      </c>
    </row>
    <row r="48" spans="1:34" s="109" customFormat="1" ht="24.95" customHeight="1" x14ac:dyDescent="0.15">
      <c r="A48" s="554"/>
      <c r="B48" s="108" t="s">
        <v>228</v>
      </c>
      <c r="C48" s="168">
        <v>53</v>
      </c>
      <c r="D48" s="169">
        <v>8</v>
      </c>
      <c r="E48" s="169">
        <v>100</v>
      </c>
      <c r="F48" s="169">
        <v>9</v>
      </c>
      <c r="G48" s="169">
        <v>2</v>
      </c>
      <c r="H48" s="169">
        <v>3</v>
      </c>
      <c r="I48" s="169">
        <v>26</v>
      </c>
      <c r="J48" s="169">
        <v>11</v>
      </c>
      <c r="K48" s="169">
        <v>9</v>
      </c>
      <c r="L48" s="169">
        <v>1</v>
      </c>
      <c r="M48" s="170">
        <v>82</v>
      </c>
      <c r="N48" s="160">
        <v>17</v>
      </c>
      <c r="O48" s="219">
        <v>0</v>
      </c>
      <c r="P48" s="161">
        <v>8</v>
      </c>
      <c r="Q48" s="170">
        <v>36</v>
      </c>
      <c r="R48" s="170">
        <v>24</v>
      </c>
      <c r="S48" s="170"/>
      <c r="T48" s="169"/>
      <c r="U48" s="170"/>
      <c r="V48" s="170"/>
      <c r="W48" s="170"/>
      <c r="X48" s="218">
        <v>24</v>
      </c>
      <c r="Y48" s="161">
        <v>56</v>
      </c>
      <c r="Z48" s="170">
        <v>145</v>
      </c>
      <c r="AA48" s="164"/>
      <c r="AB48" s="163">
        <v>11</v>
      </c>
      <c r="AC48" s="163">
        <v>0</v>
      </c>
      <c r="AD48" s="161">
        <v>31</v>
      </c>
      <c r="AE48" s="170"/>
      <c r="AF48" s="218">
        <v>0</v>
      </c>
      <c r="AG48" s="164">
        <v>176</v>
      </c>
      <c r="AH48" s="196">
        <v>832</v>
      </c>
    </row>
    <row r="49" spans="1:34" s="109" customFormat="1" ht="24.95" customHeight="1" x14ac:dyDescent="0.15">
      <c r="A49" s="553" t="s">
        <v>266</v>
      </c>
      <c r="B49" s="207" t="s">
        <v>290</v>
      </c>
      <c r="C49" s="208">
        <v>159</v>
      </c>
      <c r="D49" s="209">
        <v>25</v>
      </c>
      <c r="E49" s="208">
        <v>51</v>
      </c>
      <c r="F49" s="209">
        <v>20</v>
      </c>
      <c r="G49" s="208">
        <v>3</v>
      </c>
      <c r="H49" s="165">
        <v>7</v>
      </c>
      <c r="I49" s="208">
        <v>10</v>
      </c>
      <c r="J49" s="209">
        <v>8</v>
      </c>
      <c r="K49" s="165">
        <v>9</v>
      </c>
      <c r="L49" s="165">
        <v>17</v>
      </c>
      <c r="M49" s="208">
        <v>57</v>
      </c>
      <c r="N49" s="210">
        <v>38</v>
      </c>
      <c r="O49" s="211">
        <v>2</v>
      </c>
      <c r="P49" s="212">
        <v>23</v>
      </c>
      <c r="Q49" s="213">
        <v>28</v>
      </c>
      <c r="R49" s="165">
        <v>3</v>
      </c>
      <c r="S49" s="213">
        <v>3</v>
      </c>
      <c r="T49" s="213">
        <v>19</v>
      </c>
      <c r="U49" s="213">
        <v>4</v>
      </c>
      <c r="V49" s="213">
        <v>4</v>
      </c>
      <c r="W49" s="213">
        <v>10</v>
      </c>
      <c r="X49" s="214">
        <v>12</v>
      </c>
      <c r="Y49" s="241">
        <v>141</v>
      </c>
      <c r="Z49" s="215">
        <v>1</v>
      </c>
      <c r="AA49" s="242">
        <v>7</v>
      </c>
      <c r="AB49" s="159">
        <v>0</v>
      </c>
      <c r="AC49" s="216">
        <v>0</v>
      </c>
      <c r="AD49" s="241">
        <v>2</v>
      </c>
      <c r="AE49" s="213">
        <v>1</v>
      </c>
      <c r="AF49" s="166">
        <v>9</v>
      </c>
      <c r="AG49" s="159">
        <v>7</v>
      </c>
      <c r="AH49" s="238">
        <f t="shared" ref="AH49:AH50" si="1">SUM(C49:AG49)</f>
        <v>680</v>
      </c>
    </row>
    <row r="50" spans="1:34" s="109" customFormat="1" ht="24.95" customHeight="1" x14ac:dyDescent="0.15">
      <c r="A50" s="554"/>
      <c r="B50" s="217" t="s">
        <v>291</v>
      </c>
      <c r="C50" s="161">
        <v>267</v>
      </c>
      <c r="D50" s="170">
        <v>51</v>
      </c>
      <c r="E50" s="170">
        <v>84</v>
      </c>
      <c r="F50" s="170">
        <v>28</v>
      </c>
      <c r="G50" s="170">
        <v>3</v>
      </c>
      <c r="H50" s="209">
        <v>7</v>
      </c>
      <c r="I50" s="170">
        <v>11</v>
      </c>
      <c r="J50" s="170">
        <v>9</v>
      </c>
      <c r="K50" s="208">
        <v>16</v>
      </c>
      <c r="L50" s="209">
        <v>38</v>
      </c>
      <c r="M50" s="170">
        <v>243</v>
      </c>
      <c r="N50" s="218">
        <v>51</v>
      </c>
      <c r="O50" s="219">
        <v>8</v>
      </c>
      <c r="P50" s="161">
        <v>50</v>
      </c>
      <c r="Q50" s="170">
        <v>57</v>
      </c>
      <c r="R50" s="209">
        <v>3</v>
      </c>
      <c r="S50" s="170">
        <v>3</v>
      </c>
      <c r="T50" s="170">
        <v>31</v>
      </c>
      <c r="U50" s="170">
        <v>4</v>
      </c>
      <c r="V50" s="170">
        <v>5</v>
      </c>
      <c r="W50" s="170">
        <v>70</v>
      </c>
      <c r="X50" s="218">
        <v>16</v>
      </c>
      <c r="Y50" s="208">
        <v>280</v>
      </c>
      <c r="Z50" s="170">
        <v>1</v>
      </c>
      <c r="AA50" s="162">
        <v>15</v>
      </c>
      <c r="AB50" s="219">
        <v>0</v>
      </c>
      <c r="AC50" s="219">
        <v>0</v>
      </c>
      <c r="AD50" s="240">
        <v>4</v>
      </c>
      <c r="AE50" s="170">
        <v>1</v>
      </c>
      <c r="AF50" s="171">
        <v>24</v>
      </c>
      <c r="AG50" s="215">
        <v>15</v>
      </c>
      <c r="AH50" s="239">
        <f t="shared" si="1"/>
        <v>1395</v>
      </c>
    </row>
    <row r="51" spans="1:34" s="109" customFormat="1" ht="24.95" customHeight="1" x14ac:dyDescent="0.15">
      <c r="A51" s="551" t="s">
        <v>292</v>
      </c>
      <c r="B51" s="107" t="s">
        <v>227</v>
      </c>
      <c r="C51" s="158">
        <v>1341</v>
      </c>
      <c r="D51" s="165">
        <v>2629</v>
      </c>
      <c r="E51" s="158">
        <v>6133</v>
      </c>
      <c r="F51" s="165">
        <v>5822</v>
      </c>
      <c r="G51" s="158">
        <v>5767</v>
      </c>
      <c r="H51" s="165">
        <v>1901</v>
      </c>
      <c r="I51" s="158">
        <v>4448</v>
      </c>
      <c r="J51" s="165">
        <v>55</v>
      </c>
      <c r="K51" s="158">
        <v>471</v>
      </c>
      <c r="L51" s="165">
        <v>199</v>
      </c>
      <c r="M51" s="158">
        <v>67</v>
      </c>
      <c r="N51" s="157">
        <v>184</v>
      </c>
      <c r="O51" s="159">
        <v>37</v>
      </c>
      <c r="P51" s="158">
        <v>547</v>
      </c>
      <c r="Q51" s="165">
        <v>357</v>
      </c>
      <c r="R51" s="165">
        <v>205</v>
      </c>
      <c r="S51" s="165">
        <v>148</v>
      </c>
      <c r="T51" s="165">
        <v>120</v>
      </c>
      <c r="U51" s="165">
        <v>45</v>
      </c>
      <c r="V51" s="165">
        <v>156</v>
      </c>
      <c r="W51" s="165">
        <v>44</v>
      </c>
      <c r="X51" s="166">
        <v>285</v>
      </c>
      <c r="Y51" s="158">
        <v>3073</v>
      </c>
      <c r="Z51" s="165">
        <v>294</v>
      </c>
      <c r="AA51" s="157">
        <v>4</v>
      </c>
      <c r="AB51" s="157">
        <v>88</v>
      </c>
      <c r="AC51" s="159">
        <v>78</v>
      </c>
      <c r="AD51" s="241">
        <v>5950</v>
      </c>
      <c r="AE51" s="165">
        <v>443</v>
      </c>
      <c r="AF51" s="166">
        <v>213</v>
      </c>
      <c r="AG51" s="157">
        <v>2693</v>
      </c>
      <c r="AH51" s="195">
        <f t="shared" ref="AH51:AH56" si="2">SUM(C51:AG51)</f>
        <v>43797</v>
      </c>
    </row>
    <row r="52" spans="1:34" s="109" customFormat="1" ht="24.95" customHeight="1" x14ac:dyDescent="0.15">
      <c r="A52" s="554"/>
      <c r="B52" s="108" t="s">
        <v>228</v>
      </c>
      <c r="C52" s="168">
        <v>1914</v>
      </c>
      <c r="D52" s="169">
        <v>4977</v>
      </c>
      <c r="E52" s="169">
        <v>10945</v>
      </c>
      <c r="F52" s="169">
        <v>9580</v>
      </c>
      <c r="G52" s="169">
        <v>8904</v>
      </c>
      <c r="H52" s="169">
        <v>2867</v>
      </c>
      <c r="I52" s="169">
        <v>6466</v>
      </c>
      <c r="J52" s="169">
        <v>66</v>
      </c>
      <c r="K52" s="169">
        <v>689</v>
      </c>
      <c r="L52" s="169">
        <v>362</v>
      </c>
      <c r="M52" s="170">
        <v>111</v>
      </c>
      <c r="N52" s="160">
        <v>316</v>
      </c>
      <c r="O52" s="167">
        <v>37</v>
      </c>
      <c r="P52" s="168">
        <v>914</v>
      </c>
      <c r="Q52" s="169">
        <v>1007</v>
      </c>
      <c r="R52" s="169">
        <v>507</v>
      </c>
      <c r="S52" s="169">
        <v>312</v>
      </c>
      <c r="T52" s="170">
        <v>222</v>
      </c>
      <c r="U52" s="169">
        <v>68</v>
      </c>
      <c r="V52" s="170">
        <v>235</v>
      </c>
      <c r="W52" s="169">
        <v>107</v>
      </c>
      <c r="X52" s="171">
        <v>527</v>
      </c>
      <c r="Y52" s="161">
        <v>5539</v>
      </c>
      <c r="Z52" s="169">
        <v>464</v>
      </c>
      <c r="AA52" s="164">
        <v>4</v>
      </c>
      <c r="AB52" s="163">
        <v>116</v>
      </c>
      <c r="AC52" s="163">
        <v>88</v>
      </c>
      <c r="AD52" s="240">
        <v>14909</v>
      </c>
      <c r="AE52" s="169">
        <v>1459</v>
      </c>
      <c r="AF52" s="171">
        <v>220</v>
      </c>
      <c r="AG52" s="164">
        <v>3080</v>
      </c>
      <c r="AH52" s="239">
        <f t="shared" si="2"/>
        <v>77012</v>
      </c>
    </row>
    <row r="53" spans="1:34" s="109" customFormat="1" ht="24.75" customHeight="1" x14ac:dyDescent="0.15">
      <c r="A53" s="551" t="s">
        <v>294</v>
      </c>
      <c r="B53" s="107" t="s">
        <v>227</v>
      </c>
      <c r="C53" s="158">
        <v>8144</v>
      </c>
      <c r="D53" s="165">
        <v>11183</v>
      </c>
      <c r="E53" s="158">
        <v>23173</v>
      </c>
      <c r="F53" s="165">
        <v>17166</v>
      </c>
      <c r="G53" s="158">
        <v>16399</v>
      </c>
      <c r="H53" s="165">
        <v>4580</v>
      </c>
      <c r="I53" s="158">
        <v>10311</v>
      </c>
      <c r="J53" s="165">
        <v>306</v>
      </c>
      <c r="K53" s="158">
        <v>1639</v>
      </c>
      <c r="L53" s="165">
        <v>830</v>
      </c>
      <c r="M53" s="158">
        <v>244</v>
      </c>
      <c r="N53" s="157">
        <v>1156</v>
      </c>
      <c r="O53" s="159">
        <v>24</v>
      </c>
      <c r="P53" s="158">
        <v>1083</v>
      </c>
      <c r="Q53" s="165">
        <v>779</v>
      </c>
      <c r="R53" s="165">
        <v>470</v>
      </c>
      <c r="S53" s="165">
        <v>239</v>
      </c>
      <c r="T53" s="165">
        <v>150</v>
      </c>
      <c r="U53" s="165">
        <v>193</v>
      </c>
      <c r="V53" s="165">
        <v>345</v>
      </c>
      <c r="W53" s="165">
        <v>221</v>
      </c>
      <c r="X53" s="166">
        <v>1872</v>
      </c>
      <c r="Y53" s="158">
        <v>7867</v>
      </c>
      <c r="Z53" s="165">
        <v>980</v>
      </c>
      <c r="AA53" s="157">
        <v>10</v>
      </c>
      <c r="AB53" s="157">
        <v>147</v>
      </c>
      <c r="AC53" s="159">
        <v>40</v>
      </c>
      <c r="AD53" s="241">
        <v>9655</v>
      </c>
      <c r="AE53" s="165">
        <v>662</v>
      </c>
      <c r="AF53" s="166">
        <v>182</v>
      </c>
      <c r="AG53" s="157">
        <v>10429</v>
      </c>
      <c r="AH53" s="195">
        <f t="shared" si="2"/>
        <v>130479</v>
      </c>
    </row>
    <row r="54" spans="1:34" s="109" customFormat="1" ht="24.95" customHeight="1" x14ac:dyDescent="0.15">
      <c r="A54" s="552"/>
      <c r="B54" s="207" t="s">
        <v>228</v>
      </c>
      <c r="C54" s="208">
        <v>15899</v>
      </c>
      <c r="D54" s="209">
        <v>18819</v>
      </c>
      <c r="E54" s="209">
        <v>40571</v>
      </c>
      <c r="F54" s="209">
        <v>32441</v>
      </c>
      <c r="G54" s="209">
        <v>30621</v>
      </c>
      <c r="H54" s="209">
        <v>8659</v>
      </c>
      <c r="I54" s="209">
        <v>17064</v>
      </c>
      <c r="J54" s="209">
        <v>560</v>
      </c>
      <c r="K54" s="209">
        <v>3253</v>
      </c>
      <c r="L54" s="209">
        <v>1548</v>
      </c>
      <c r="M54" s="365">
        <v>437</v>
      </c>
      <c r="N54" s="366">
        <v>2006</v>
      </c>
      <c r="O54" s="367">
        <v>61</v>
      </c>
      <c r="P54" s="208">
        <v>3192</v>
      </c>
      <c r="Q54" s="209">
        <v>2016</v>
      </c>
      <c r="R54" s="209">
        <v>997</v>
      </c>
      <c r="S54" s="209">
        <v>636</v>
      </c>
      <c r="T54" s="365">
        <v>278</v>
      </c>
      <c r="U54" s="209">
        <v>373</v>
      </c>
      <c r="V54" s="365">
        <v>810</v>
      </c>
      <c r="W54" s="209">
        <v>696</v>
      </c>
      <c r="X54" s="368">
        <v>4472</v>
      </c>
      <c r="Y54" s="369">
        <v>17238</v>
      </c>
      <c r="Z54" s="209">
        <v>2520</v>
      </c>
      <c r="AA54" s="370">
        <v>31</v>
      </c>
      <c r="AB54" s="371">
        <v>277</v>
      </c>
      <c r="AC54" s="371">
        <v>108</v>
      </c>
      <c r="AD54" s="372">
        <v>33996</v>
      </c>
      <c r="AE54" s="209">
        <v>2478</v>
      </c>
      <c r="AF54" s="368">
        <v>328</v>
      </c>
      <c r="AG54" s="370">
        <v>14182</v>
      </c>
      <c r="AH54" s="373">
        <f t="shared" si="2"/>
        <v>256567</v>
      </c>
    </row>
    <row r="55" spans="1:34" s="102" customFormat="1" ht="24.75" customHeight="1" x14ac:dyDescent="0.15">
      <c r="A55" s="549" t="s">
        <v>304</v>
      </c>
      <c r="B55" s="374" t="s">
        <v>303</v>
      </c>
      <c r="C55" s="172">
        <v>15991</v>
      </c>
      <c r="D55" s="172">
        <v>10908</v>
      </c>
      <c r="E55" s="172">
        <v>26921</v>
      </c>
      <c r="F55" s="172">
        <v>18958</v>
      </c>
      <c r="G55" s="172">
        <v>15241</v>
      </c>
      <c r="H55" s="172">
        <v>4997</v>
      </c>
      <c r="I55" s="172">
        <v>12590</v>
      </c>
      <c r="J55" s="172">
        <v>249</v>
      </c>
      <c r="K55" s="172">
        <v>2101</v>
      </c>
      <c r="L55" s="172">
        <v>1054</v>
      </c>
      <c r="M55" s="172">
        <v>656</v>
      </c>
      <c r="N55" s="124">
        <v>1620</v>
      </c>
      <c r="O55" s="244">
        <v>97</v>
      </c>
      <c r="P55" s="150">
        <v>2587</v>
      </c>
      <c r="Q55" s="172">
        <v>704</v>
      </c>
      <c r="R55" s="172">
        <v>604</v>
      </c>
      <c r="S55" s="172">
        <v>288</v>
      </c>
      <c r="T55" s="172">
        <v>227</v>
      </c>
      <c r="U55" s="172">
        <v>137</v>
      </c>
      <c r="V55" s="172">
        <v>284</v>
      </c>
      <c r="W55" s="172">
        <v>192</v>
      </c>
      <c r="X55" s="173">
        <v>922</v>
      </c>
      <c r="Y55" s="150">
        <v>9271</v>
      </c>
      <c r="Z55" s="172">
        <v>2197</v>
      </c>
      <c r="AA55" s="124">
        <v>478</v>
      </c>
      <c r="AB55" s="244">
        <v>145</v>
      </c>
      <c r="AC55" s="422">
        <v>51</v>
      </c>
      <c r="AD55" s="150">
        <v>12423</v>
      </c>
      <c r="AE55" s="172">
        <v>1908</v>
      </c>
      <c r="AF55" s="173">
        <v>37</v>
      </c>
      <c r="AG55" s="422">
        <v>4339</v>
      </c>
      <c r="AH55" s="195">
        <f t="shared" si="2"/>
        <v>148177</v>
      </c>
    </row>
    <row r="56" spans="1:34" s="102" customFormat="1" ht="24.75" customHeight="1" x14ac:dyDescent="0.15">
      <c r="A56" s="550"/>
      <c r="B56" s="375" t="s">
        <v>305</v>
      </c>
      <c r="C56" s="174">
        <v>32290</v>
      </c>
      <c r="D56" s="174">
        <v>20745</v>
      </c>
      <c r="E56" s="174">
        <v>53057</v>
      </c>
      <c r="F56" s="174">
        <v>37893</v>
      </c>
      <c r="G56" s="174">
        <v>31005</v>
      </c>
      <c r="H56" s="174">
        <v>9110</v>
      </c>
      <c r="I56" s="174">
        <v>20241</v>
      </c>
      <c r="J56" s="174">
        <v>511</v>
      </c>
      <c r="K56" s="174">
        <v>4181</v>
      </c>
      <c r="L56" s="174">
        <v>2336</v>
      </c>
      <c r="M56" s="174">
        <v>1621</v>
      </c>
      <c r="N56" s="175">
        <v>2667</v>
      </c>
      <c r="O56" s="130">
        <v>258</v>
      </c>
      <c r="P56" s="129">
        <v>6655</v>
      </c>
      <c r="Q56" s="174">
        <v>1379</v>
      </c>
      <c r="R56" s="174">
        <v>1275</v>
      </c>
      <c r="S56" s="174">
        <v>626</v>
      </c>
      <c r="T56" s="174">
        <v>558</v>
      </c>
      <c r="U56" s="174">
        <v>382</v>
      </c>
      <c r="V56" s="174">
        <v>627</v>
      </c>
      <c r="W56" s="174">
        <v>539</v>
      </c>
      <c r="X56" s="128">
        <v>2313</v>
      </c>
      <c r="Y56" s="129">
        <v>22485</v>
      </c>
      <c r="Z56" s="174">
        <v>5849</v>
      </c>
      <c r="AA56" s="175">
        <v>1408</v>
      </c>
      <c r="AB56" s="155">
        <v>313</v>
      </c>
      <c r="AC56" s="155">
        <v>110</v>
      </c>
      <c r="AD56" s="148">
        <v>38585</v>
      </c>
      <c r="AE56" s="174">
        <v>6839</v>
      </c>
      <c r="AF56" s="175">
        <v>71</v>
      </c>
      <c r="AG56" s="130">
        <v>7282</v>
      </c>
      <c r="AH56" s="239">
        <f t="shared" si="2"/>
        <v>313211</v>
      </c>
    </row>
    <row r="57" spans="1:34" s="102" customFormat="1" ht="24.75" customHeight="1" x14ac:dyDescent="0.15">
      <c r="A57" s="549" t="s">
        <v>316</v>
      </c>
      <c r="B57" s="374" t="s">
        <v>303</v>
      </c>
      <c r="C57" s="172">
        <v>14935</v>
      </c>
      <c r="D57" s="172">
        <v>10825</v>
      </c>
      <c r="E57" s="172">
        <v>28423</v>
      </c>
      <c r="F57" s="172">
        <v>14820</v>
      </c>
      <c r="G57" s="172">
        <v>16359</v>
      </c>
      <c r="H57" s="172">
        <v>7312</v>
      </c>
      <c r="I57" s="172">
        <v>15703</v>
      </c>
      <c r="J57" s="172">
        <v>322</v>
      </c>
      <c r="K57" s="172">
        <v>3580</v>
      </c>
      <c r="L57" s="172">
        <v>967</v>
      </c>
      <c r="M57" s="172">
        <v>267</v>
      </c>
      <c r="N57" s="124">
        <v>886</v>
      </c>
      <c r="O57" s="244">
        <v>126</v>
      </c>
      <c r="P57" s="150">
        <v>2482</v>
      </c>
      <c r="Q57" s="172">
        <v>1270</v>
      </c>
      <c r="R57" s="172">
        <v>1040</v>
      </c>
      <c r="S57" s="172">
        <v>478</v>
      </c>
      <c r="T57" s="172">
        <v>411</v>
      </c>
      <c r="U57" s="172">
        <v>321</v>
      </c>
      <c r="V57" s="172">
        <v>531</v>
      </c>
      <c r="W57" s="172">
        <v>524</v>
      </c>
      <c r="X57" s="173">
        <v>1468</v>
      </c>
      <c r="Y57" s="150">
        <v>10283</v>
      </c>
      <c r="Z57" s="172">
        <v>1924</v>
      </c>
      <c r="AA57" s="124">
        <v>81</v>
      </c>
      <c r="AB57" s="244">
        <v>304</v>
      </c>
      <c r="AC57" s="422">
        <v>143</v>
      </c>
      <c r="AD57" s="150">
        <v>10750</v>
      </c>
      <c r="AE57" s="172">
        <v>879</v>
      </c>
      <c r="AF57" s="173">
        <v>136</v>
      </c>
      <c r="AG57" s="422">
        <v>8606</v>
      </c>
      <c r="AH57" s="195">
        <f>SUM(C57:AG57)</f>
        <v>156156</v>
      </c>
    </row>
    <row r="58" spans="1:34" s="102" customFormat="1" ht="24.75" customHeight="1" x14ac:dyDescent="0.15">
      <c r="A58" s="550"/>
      <c r="B58" s="375" t="s">
        <v>305</v>
      </c>
      <c r="C58" s="174">
        <v>29265</v>
      </c>
      <c r="D58" s="174">
        <v>18624</v>
      </c>
      <c r="E58" s="174">
        <v>57349</v>
      </c>
      <c r="F58" s="174">
        <v>32192</v>
      </c>
      <c r="G58" s="174">
        <v>37522</v>
      </c>
      <c r="H58" s="174">
        <v>15497</v>
      </c>
      <c r="I58" s="174">
        <v>27858</v>
      </c>
      <c r="J58" s="174">
        <v>672</v>
      </c>
      <c r="K58" s="174">
        <v>6673</v>
      </c>
      <c r="L58" s="174">
        <v>1827</v>
      </c>
      <c r="M58" s="174">
        <v>500</v>
      </c>
      <c r="N58" s="175">
        <v>1695</v>
      </c>
      <c r="O58" s="130">
        <v>311</v>
      </c>
      <c r="P58" s="129">
        <v>7718</v>
      </c>
      <c r="Q58" s="174">
        <v>2947</v>
      </c>
      <c r="R58" s="174">
        <v>2681</v>
      </c>
      <c r="S58" s="174">
        <v>1080</v>
      </c>
      <c r="T58" s="174">
        <v>942</v>
      </c>
      <c r="U58" s="174">
        <v>828</v>
      </c>
      <c r="V58" s="174">
        <v>1383</v>
      </c>
      <c r="W58" s="174">
        <v>1532</v>
      </c>
      <c r="X58" s="128">
        <v>4089</v>
      </c>
      <c r="Y58" s="129">
        <v>26699</v>
      </c>
      <c r="Z58" s="174">
        <v>4846</v>
      </c>
      <c r="AA58" s="175">
        <v>319</v>
      </c>
      <c r="AB58" s="155">
        <v>656</v>
      </c>
      <c r="AC58" s="155">
        <v>257</v>
      </c>
      <c r="AD58" s="148">
        <v>42543</v>
      </c>
      <c r="AE58" s="174">
        <v>3152</v>
      </c>
      <c r="AF58" s="175">
        <v>383</v>
      </c>
      <c r="AG58" s="130">
        <v>14385</v>
      </c>
      <c r="AH58" s="239">
        <f>SUM(C58:AG58)</f>
        <v>346425</v>
      </c>
    </row>
    <row r="59" spans="1:34" s="102" customFormat="1" ht="13.5" x14ac:dyDescent="0.15">
      <c r="A59" s="110"/>
      <c r="B59" s="110"/>
      <c r="AH59" s="94"/>
    </row>
    <row r="60" spans="1:34" s="102" customFormat="1" ht="13.5" x14ac:dyDescent="0.15">
      <c r="A60" s="110"/>
      <c r="B60" s="110"/>
      <c r="AH60" s="94"/>
    </row>
    <row r="61" spans="1:34" s="102" customFormat="1" ht="13.5" x14ac:dyDescent="0.15">
      <c r="A61" s="110"/>
      <c r="B61" s="110"/>
      <c r="AH61" s="94"/>
    </row>
    <row r="62" spans="1:34" s="102" customFormat="1" ht="13.5" x14ac:dyDescent="0.15">
      <c r="A62" s="110"/>
      <c r="B62" s="110"/>
      <c r="AH62" s="94"/>
    </row>
    <row r="63" spans="1:34" s="102" customFormat="1" ht="13.5" x14ac:dyDescent="0.15">
      <c r="A63" s="110"/>
      <c r="B63" s="110"/>
      <c r="AH63" s="94"/>
    </row>
    <row r="64" spans="1:34" s="102" customFormat="1" ht="13.5" x14ac:dyDescent="0.15">
      <c r="A64" s="110"/>
      <c r="B64" s="110"/>
      <c r="AH64" s="94"/>
    </row>
    <row r="65" spans="1:34" s="102" customFormat="1" ht="13.5" x14ac:dyDescent="0.15">
      <c r="A65" s="110"/>
      <c r="B65" s="110"/>
      <c r="AH65" s="94"/>
    </row>
    <row r="66" spans="1:34" s="102" customFormat="1" ht="13.5" x14ac:dyDescent="0.15">
      <c r="A66" s="110"/>
      <c r="B66" s="110"/>
      <c r="AH66" s="94"/>
    </row>
    <row r="67" spans="1:34" s="102" customFormat="1" ht="13.5" x14ac:dyDescent="0.15">
      <c r="A67" s="110"/>
      <c r="B67" s="110"/>
      <c r="AH67" s="94"/>
    </row>
    <row r="68" spans="1:34" s="102" customFormat="1" ht="13.5" x14ac:dyDescent="0.15">
      <c r="A68" s="110"/>
      <c r="B68" s="110"/>
      <c r="AH68" s="94"/>
    </row>
    <row r="69" spans="1:34" s="102" customFormat="1" ht="13.5" x14ac:dyDescent="0.15">
      <c r="A69" s="110"/>
      <c r="B69" s="110"/>
      <c r="AH69" s="94"/>
    </row>
    <row r="70" spans="1:34" s="102" customFormat="1" ht="13.5" x14ac:dyDescent="0.15">
      <c r="A70" s="110"/>
      <c r="B70" s="110"/>
      <c r="AH70" s="94"/>
    </row>
    <row r="71" spans="1:34" s="102" customFormat="1" ht="13.5" x14ac:dyDescent="0.15">
      <c r="A71" s="110"/>
      <c r="B71" s="110"/>
      <c r="AH71" s="94"/>
    </row>
    <row r="72" spans="1:34" s="102" customFormat="1" ht="13.5" x14ac:dyDescent="0.15">
      <c r="A72" s="110"/>
      <c r="B72" s="110"/>
      <c r="AH72" s="94"/>
    </row>
    <row r="73" spans="1:34" s="102" customFormat="1" ht="13.5" x14ac:dyDescent="0.15">
      <c r="A73" s="110"/>
      <c r="B73" s="110"/>
      <c r="AH73" s="94"/>
    </row>
    <row r="74" spans="1:34" s="102" customFormat="1" ht="13.5" x14ac:dyDescent="0.15">
      <c r="A74" s="110"/>
      <c r="B74" s="110"/>
      <c r="AH74" s="94"/>
    </row>
    <row r="75" spans="1:34" s="102" customFormat="1" ht="13.5" x14ac:dyDescent="0.15">
      <c r="A75" s="110"/>
      <c r="B75" s="110"/>
      <c r="AH75" s="94"/>
    </row>
    <row r="76" spans="1:34" s="102" customFormat="1" ht="13.5" x14ac:dyDescent="0.15">
      <c r="A76" s="110"/>
      <c r="B76" s="110"/>
      <c r="AH76" s="94"/>
    </row>
    <row r="77" spans="1:34" s="102" customFormat="1" ht="13.5" x14ac:dyDescent="0.15">
      <c r="A77" s="110"/>
      <c r="B77" s="110"/>
      <c r="AH77" s="94"/>
    </row>
    <row r="78" spans="1:34" s="102" customFormat="1" ht="13.5" x14ac:dyDescent="0.15">
      <c r="A78" s="110"/>
      <c r="B78" s="110"/>
      <c r="AH78" s="94"/>
    </row>
    <row r="79" spans="1:34" s="102" customFormat="1" ht="13.5" x14ac:dyDescent="0.15">
      <c r="A79" s="110"/>
      <c r="B79" s="110"/>
      <c r="AH79" s="94"/>
    </row>
    <row r="80" spans="1:34" s="102" customFormat="1" ht="13.5" x14ac:dyDescent="0.15">
      <c r="A80" s="110"/>
      <c r="B80" s="110"/>
      <c r="AH80" s="94"/>
    </row>
    <row r="81" spans="1:34" s="102" customFormat="1" ht="13.5" x14ac:dyDescent="0.15">
      <c r="A81" s="110"/>
      <c r="B81" s="110"/>
      <c r="AH81" s="94"/>
    </row>
    <row r="82" spans="1:34" s="102" customFormat="1" ht="13.5" x14ac:dyDescent="0.15">
      <c r="A82" s="110"/>
      <c r="B82" s="110"/>
      <c r="AH82" s="94"/>
    </row>
    <row r="83" spans="1:34" s="102" customFormat="1" ht="13.5" x14ac:dyDescent="0.15">
      <c r="A83" s="110"/>
      <c r="B83" s="110"/>
      <c r="AH83" s="94"/>
    </row>
    <row r="84" spans="1:34" s="102" customFormat="1" ht="13.5" x14ac:dyDescent="0.15">
      <c r="A84" s="110"/>
      <c r="B84" s="110"/>
      <c r="AH84" s="94"/>
    </row>
    <row r="85" spans="1:34" s="102" customFormat="1" ht="13.5" x14ac:dyDescent="0.15">
      <c r="A85" s="110"/>
      <c r="B85" s="110"/>
      <c r="AH85" s="94"/>
    </row>
    <row r="86" spans="1:34" s="102" customFormat="1" ht="13.5" x14ac:dyDescent="0.15">
      <c r="A86" s="110"/>
      <c r="B86" s="110"/>
      <c r="AH86" s="94"/>
    </row>
    <row r="87" spans="1:34" s="102" customFormat="1" ht="13.5" x14ac:dyDescent="0.15">
      <c r="A87" s="110"/>
      <c r="B87" s="110"/>
      <c r="AH87" s="94"/>
    </row>
    <row r="88" spans="1:34" s="102" customFormat="1" ht="13.5" x14ac:dyDescent="0.15">
      <c r="A88" s="110"/>
      <c r="B88" s="110"/>
      <c r="AH88" s="94"/>
    </row>
    <row r="89" spans="1:34" s="102" customFormat="1" ht="13.5" x14ac:dyDescent="0.15">
      <c r="A89" s="110"/>
      <c r="B89" s="110"/>
      <c r="AH89" s="94"/>
    </row>
    <row r="90" spans="1:34" s="102" customFormat="1" ht="13.5" x14ac:dyDescent="0.15">
      <c r="A90" s="110"/>
      <c r="B90" s="110"/>
      <c r="AH90" s="94"/>
    </row>
    <row r="91" spans="1:34" s="102" customFormat="1" ht="13.5" x14ac:dyDescent="0.15">
      <c r="A91" s="110"/>
      <c r="B91" s="110"/>
      <c r="AH91" s="94"/>
    </row>
    <row r="92" spans="1:34" s="102" customFormat="1" ht="13.5" x14ac:dyDescent="0.15">
      <c r="A92" s="110"/>
      <c r="B92" s="110"/>
      <c r="AH92" s="94"/>
    </row>
    <row r="93" spans="1:34" s="102" customFormat="1" ht="13.5" x14ac:dyDescent="0.15">
      <c r="A93" s="110"/>
      <c r="B93" s="110"/>
      <c r="AH93" s="94"/>
    </row>
    <row r="94" spans="1:34" s="102" customFormat="1" ht="13.5" x14ac:dyDescent="0.15">
      <c r="A94" s="110"/>
      <c r="B94" s="110"/>
      <c r="AH94" s="94"/>
    </row>
    <row r="95" spans="1:34" s="102" customFormat="1" ht="13.5" x14ac:dyDescent="0.15">
      <c r="A95" s="110"/>
      <c r="B95" s="110"/>
      <c r="AH95" s="94"/>
    </row>
    <row r="96" spans="1:34" s="102" customFormat="1" ht="13.5" x14ac:dyDescent="0.15">
      <c r="A96" s="110"/>
      <c r="B96" s="110"/>
      <c r="AH96" s="94"/>
    </row>
    <row r="97" spans="1:34" s="102" customFormat="1" ht="13.5" x14ac:dyDescent="0.15">
      <c r="A97" s="110"/>
      <c r="B97" s="110"/>
      <c r="AH97" s="94"/>
    </row>
    <row r="98" spans="1:34" s="102" customFormat="1" ht="13.5" x14ac:dyDescent="0.15">
      <c r="A98" s="110"/>
      <c r="B98" s="110"/>
      <c r="AH98" s="94"/>
    </row>
    <row r="99" spans="1:34" s="102" customFormat="1" ht="13.5" x14ac:dyDescent="0.15">
      <c r="A99" s="110"/>
      <c r="B99" s="110"/>
      <c r="AH99" s="94"/>
    </row>
    <row r="100" spans="1:34" s="102" customFormat="1" ht="13.5" x14ac:dyDescent="0.15">
      <c r="A100" s="110"/>
      <c r="B100" s="110"/>
      <c r="AH100" s="94"/>
    </row>
    <row r="101" spans="1:34" s="102" customFormat="1" ht="13.5" x14ac:dyDescent="0.15">
      <c r="A101" s="110"/>
      <c r="B101" s="110"/>
      <c r="AH101" s="94"/>
    </row>
    <row r="102" spans="1:34" s="102" customFormat="1" ht="13.5" x14ac:dyDescent="0.15">
      <c r="A102" s="110"/>
      <c r="B102" s="110"/>
      <c r="AH102" s="94"/>
    </row>
    <row r="103" spans="1:34" s="102" customFormat="1" ht="13.5" x14ac:dyDescent="0.15">
      <c r="A103" s="110"/>
      <c r="B103" s="110"/>
      <c r="AH103" s="94"/>
    </row>
    <row r="104" spans="1:34" s="102" customFormat="1" ht="13.5" x14ac:dyDescent="0.15">
      <c r="A104" s="110"/>
      <c r="B104" s="110"/>
      <c r="AH104" s="94"/>
    </row>
    <row r="105" spans="1:34" s="102" customFormat="1" ht="13.5" x14ac:dyDescent="0.15">
      <c r="A105" s="110"/>
      <c r="B105" s="110"/>
      <c r="AH105" s="94"/>
    </row>
    <row r="106" spans="1:34" s="102" customFormat="1" ht="13.5" x14ac:dyDescent="0.15">
      <c r="A106" s="110"/>
      <c r="B106" s="110"/>
      <c r="AH106" s="94"/>
    </row>
    <row r="107" spans="1:34" s="102" customFormat="1" ht="13.5" x14ac:dyDescent="0.15">
      <c r="A107" s="110"/>
      <c r="B107" s="110"/>
      <c r="AH107" s="94"/>
    </row>
    <row r="108" spans="1:34" s="102" customFormat="1" ht="13.5" x14ac:dyDescent="0.15">
      <c r="A108" s="110"/>
      <c r="B108" s="110"/>
      <c r="AH108" s="94"/>
    </row>
    <row r="109" spans="1:34" s="102" customFormat="1" ht="13.5" x14ac:dyDescent="0.15">
      <c r="A109" s="110"/>
      <c r="B109" s="110"/>
      <c r="AH109" s="94"/>
    </row>
    <row r="110" spans="1:34" s="102" customFormat="1" ht="13.5" x14ac:dyDescent="0.15">
      <c r="A110" s="110"/>
      <c r="B110" s="110"/>
      <c r="AH110" s="94"/>
    </row>
    <row r="111" spans="1:34" s="102" customFormat="1" ht="13.5" x14ac:dyDescent="0.15">
      <c r="A111" s="110"/>
      <c r="B111" s="110"/>
      <c r="AH111" s="94"/>
    </row>
    <row r="112" spans="1:34" s="102" customFormat="1" ht="13.5" x14ac:dyDescent="0.15">
      <c r="A112" s="110"/>
      <c r="B112" s="110"/>
      <c r="AH112" s="94"/>
    </row>
    <row r="113" spans="1:34" s="102" customFormat="1" ht="13.5" x14ac:dyDescent="0.15">
      <c r="A113" s="110"/>
      <c r="B113" s="110"/>
      <c r="AH113" s="94"/>
    </row>
    <row r="114" spans="1:34" s="102" customFormat="1" ht="13.5" x14ac:dyDescent="0.15">
      <c r="A114" s="110"/>
      <c r="B114" s="110"/>
      <c r="AH114" s="94"/>
    </row>
    <row r="115" spans="1:34" s="102" customFormat="1" ht="13.5" x14ac:dyDescent="0.15">
      <c r="A115" s="110"/>
      <c r="B115" s="110"/>
      <c r="AH115" s="94"/>
    </row>
    <row r="116" spans="1:34" s="102" customFormat="1" ht="13.5" x14ac:dyDescent="0.15">
      <c r="A116" s="110"/>
      <c r="B116" s="110"/>
      <c r="AH116" s="94"/>
    </row>
  </sheetData>
  <mergeCells count="37">
    <mergeCell ref="A57:A58"/>
    <mergeCell ref="AG3:AG4"/>
    <mergeCell ref="Y3:AA3"/>
    <mergeCell ref="AB3:AB4"/>
    <mergeCell ref="P3:X3"/>
    <mergeCell ref="O3:O4"/>
    <mergeCell ref="AC3:AC4"/>
    <mergeCell ref="A45:A46"/>
    <mergeCell ref="A43:A44"/>
    <mergeCell ref="A29:A30"/>
    <mergeCell ref="A41:A42"/>
    <mergeCell ref="A31:A32"/>
    <mergeCell ref="A33:A34"/>
    <mergeCell ref="A35:A36"/>
    <mergeCell ref="A37:A38"/>
    <mergeCell ref="A39:A40"/>
    <mergeCell ref="A17:A18"/>
    <mergeCell ref="A19:A20"/>
    <mergeCell ref="A21:A22"/>
    <mergeCell ref="A23:A24"/>
    <mergeCell ref="A25:A26"/>
    <mergeCell ref="A55:A56"/>
    <mergeCell ref="A53:A54"/>
    <mergeCell ref="A49:A50"/>
    <mergeCell ref="A51:A52"/>
    <mergeCell ref="A1:AH1"/>
    <mergeCell ref="C3:N3"/>
    <mergeCell ref="AD3:AF3"/>
    <mergeCell ref="AH3:AH4"/>
    <mergeCell ref="A47:A48"/>
    <mergeCell ref="A27:A28"/>
    <mergeCell ref="A5:A6"/>
    <mergeCell ref="A7:A8"/>
    <mergeCell ref="A9:A10"/>
    <mergeCell ref="A11:A12"/>
    <mergeCell ref="A13:A14"/>
    <mergeCell ref="A15:A16"/>
  </mergeCells>
  <phoneticPr fontId="2"/>
  <pageMargins left="0.59055118110236215" right="0.59055118110236215" top="0.59055118110236215" bottom="0.59055118110236215" header="0.19685039370078741" footer="0.19685039370078741"/>
  <pageSetup paperSize="9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818E7-2C75-43BF-8379-E5BB6A70F8E8}">
  <sheetPr>
    <pageSetUpPr fitToPage="1"/>
  </sheetPr>
  <dimension ref="A1:AH40"/>
  <sheetViews>
    <sheetView view="pageBreakPreview" zoomScale="73" zoomScaleNormal="70" zoomScaleSheetLayoutView="73" workbookViewId="0">
      <selection sqref="A1:AG1"/>
    </sheetView>
  </sheetViews>
  <sheetFormatPr defaultColWidth="9" defaultRowHeight="14.25" x14ac:dyDescent="0.15"/>
  <cols>
    <col min="1" max="1" width="4.5" style="198" customWidth="1"/>
    <col min="2" max="2" width="14.125" style="198" customWidth="1"/>
    <col min="3" max="30" width="7.5" style="198" customWidth="1"/>
    <col min="31" max="31" width="8.625" style="198" customWidth="1"/>
    <col min="32" max="32" width="8.5" style="198" customWidth="1"/>
    <col min="33" max="33" width="8.5" style="197" customWidth="1"/>
    <col min="34" max="34" width="9" style="197"/>
    <col min="35" max="16384" width="9" style="198"/>
  </cols>
  <sheetData>
    <row r="1" spans="1:34" ht="40.9" customHeight="1" x14ac:dyDescent="0.15">
      <c r="A1" s="574" t="s">
        <v>334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</row>
    <row r="3" spans="1:34" ht="18" customHeight="1" x14ac:dyDescent="0.15">
      <c r="A3" s="542"/>
      <c r="B3" s="543"/>
      <c r="C3" s="537" t="s">
        <v>306</v>
      </c>
      <c r="D3" s="538"/>
      <c r="E3" s="538"/>
      <c r="F3" s="538"/>
      <c r="G3" s="538"/>
      <c r="H3" s="538"/>
      <c r="I3" s="538"/>
      <c r="J3" s="538"/>
      <c r="K3" s="538"/>
      <c r="L3" s="538"/>
      <c r="M3" s="539"/>
      <c r="N3" s="545" t="s">
        <v>41</v>
      </c>
      <c r="O3" s="546"/>
      <c r="P3" s="546"/>
      <c r="Q3" s="546"/>
      <c r="R3" s="546"/>
      <c r="S3" s="546"/>
      <c r="T3" s="546"/>
      <c r="U3" s="546"/>
      <c r="V3" s="547"/>
      <c r="W3" s="537" t="s">
        <v>42</v>
      </c>
      <c r="X3" s="538"/>
      <c r="Y3" s="539"/>
      <c r="Z3" s="540" t="s">
        <v>274</v>
      </c>
      <c r="AA3" s="540" t="s">
        <v>275</v>
      </c>
      <c r="AB3" s="542" t="s">
        <v>278</v>
      </c>
      <c r="AC3" s="543"/>
      <c r="AD3" s="536" t="s">
        <v>43</v>
      </c>
      <c r="AE3" s="536" t="s">
        <v>301</v>
      </c>
      <c r="AF3" s="530" t="s">
        <v>44</v>
      </c>
      <c r="AG3" s="532" t="s">
        <v>45</v>
      </c>
    </row>
    <row r="4" spans="1:34" s="202" customFormat="1" ht="18" customHeight="1" x14ac:dyDescent="0.15">
      <c r="A4" s="575"/>
      <c r="B4" s="576"/>
      <c r="C4" s="343" t="s">
        <v>46</v>
      </c>
      <c r="D4" s="440" t="s">
        <v>47</v>
      </c>
      <c r="E4" s="440" t="s">
        <v>48</v>
      </c>
      <c r="F4" s="440" t="s">
        <v>49</v>
      </c>
      <c r="G4" s="440" t="s">
        <v>50</v>
      </c>
      <c r="H4" s="440" t="s">
        <v>51</v>
      </c>
      <c r="I4" s="440" t="s">
        <v>52</v>
      </c>
      <c r="J4" s="440" t="s">
        <v>53</v>
      </c>
      <c r="K4" s="440" t="s">
        <v>54</v>
      </c>
      <c r="L4" s="440" t="s">
        <v>55</v>
      </c>
      <c r="M4" s="441" t="s">
        <v>56</v>
      </c>
      <c r="N4" s="500" t="s">
        <v>299</v>
      </c>
      <c r="O4" s="402" t="s">
        <v>57</v>
      </c>
      <c r="P4" s="398" t="s">
        <v>58</v>
      </c>
      <c r="Q4" s="398" t="s">
        <v>59</v>
      </c>
      <c r="R4" s="398" t="s">
        <v>268</v>
      </c>
      <c r="S4" s="398" t="s">
        <v>269</v>
      </c>
      <c r="T4" s="398" t="s">
        <v>270</v>
      </c>
      <c r="U4" s="398" t="s">
        <v>271</v>
      </c>
      <c r="V4" s="404" t="s">
        <v>272</v>
      </c>
      <c r="W4" s="199" t="s">
        <v>60</v>
      </c>
      <c r="X4" s="398" t="s">
        <v>61</v>
      </c>
      <c r="Y4" s="404" t="s">
        <v>273</v>
      </c>
      <c r="Z4" s="541"/>
      <c r="AA4" s="541"/>
      <c r="AB4" s="343" t="s">
        <v>276</v>
      </c>
      <c r="AC4" s="405" t="s">
        <v>277</v>
      </c>
      <c r="AD4" s="531"/>
      <c r="AE4" s="544"/>
      <c r="AF4" s="531"/>
      <c r="AG4" s="533"/>
      <c r="AH4" s="201"/>
    </row>
    <row r="5" spans="1:34" s="202" customFormat="1" ht="18" customHeight="1" x14ac:dyDescent="0.15">
      <c r="A5" s="540" t="s">
        <v>304</v>
      </c>
      <c r="B5" s="442" t="s">
        <v>321</v>
      </c>
      <c r="C5" s="479">
        <v>1330</v>
      </c>
      <c r="D5" s="480">
        <v>694</v>
      </c>
      <c r="E5" s="480">
        <v>2448</v>
      </c>
      <c r="F5" s="480">
        <v>1307</v>
      </c>
      <c r="G5" s="480">
        <v>640</v>
      </c>
      <c r="H5" s="480">
        <v>455</v>
      </c>
      <c r="I5" s="480">
        <v>2101</v>
      </c>
      <c r="J5" s="480">
        <v>19</v>
      </c>
      <c r="K5" s="480">
        <v>176</v>
      </c>
      <c r="L5" s="480">
        <v>55</v>
      </c>
      <c r="M5" s="481">
        <v>47</v>
      </c>
      <c r="N5" s="482">
        <v>2</v>
      </c>
      <c r="O5" s="483">
        <v>314</v>
      </c>
      <c r="P5" s="480">
        <v>59</v>
      </c>
      <c r="Q5" s="480">
        <v>16</v>
      </c>
      <c r="R5" s="480">
        <v>13</v>
      </c>
      <c r="S5" s="480">
        <v>24</v>
      </c>
      <c r="T5" s="480">
        <v>5</v>
      </c>
      <c r="U5" s="480">
        <v>13</v>
      </c>
      <c r="V5" s="481">
        <v>1</v>
      </c>
      <c r="W5" s="483">
        <v>613</v>
      </c>
      <c r="X5" s="480">
        <v>241</v>
      </c>
      <c r="Y5" s="484">
        <v>62</v>
      </c>
      <c r="Z5" s="485">
        <v>11</v>
      </c>
      <c r="AA5" s="486">
        <v>1</v>
      </c>
      <c r="AB5" s="487">
        <v>910</v>
      </c>
      <c r="AC5" s="481">
        <v>231</v>
      </c>
      <c r="AD5" s="488">
        <v>261</v>
      </c>
      <c r="AE5" s="497">
        <f>SUM(C5:AD5)</f>
        <v>12049</v>
      </c>
      <c r="AF5" s="489">
        <v>9470</v>
      </c>
      <c r="AG5" s="513">
        <f>AE5/AF5</f>
        <v>1.2723336853220697</v>
      </c>
      <c r="AH5" s="201"/>
    </row>
    <row r="6" spans="1:34" s="202" customFormat="1" ht="18" customHeight="1" x14ac:dyDescent="0.15">
      <c r="A6" s="580"/>
      <c r="B6" s="446" t="s">
        <v>322</v>
      </c>
      <c r="C6" s="490">
        <v>3013</v>
      </c>
      <c r="D6" s="391">
        <v>2134</v>
      </c>
      <c r="E6" s="391">
        <v>6570</v>
      </c>
      <c r="F6" s="391">
        <v>3676</v>
      </c>
      <c r="G6" s="391">
        <v>1758</v>
      </c>
      <c r="H6" s="391">
        <v>1004</v>
      </c>
      <c r="I6" s="391">
        <v>3492</v>
      </c>
      <c r="J6" s="391">
        <v>41</v>
      </c>
      <c r="K6" s="391">
        <v>391</v>
      </c>
      <c r="L6" s="391">
        <v>139</v>
      </c>
      <c r="M6" s="491">
        <v>129</v>
      </c>
      <c r="N6" s="321">
        <v>4</v>
      </c>
      <c r="O6" s="492">
        <v>869</v>
      </c>
      <c r="P6" s="391">
        <v>164</v>
      </c>
      <c r="Q6" s="391">
        <v>44</v>
      </c>
      <c r="R6" s="391">
        <v>36</v>
      </c>
      <c r="S6" s="391">
        <v>101</v>
      </c>
      <c r="T6" s="391">
        <v>15</v>
      </c>
      <c r="U6" s="391">
        <v>34</v>
      </c>
      <c r="V6" s="491">
        <v>3</v>
      </c>
      <c r="W6" s="492">
        <v>1757</v>
      </c>
      <c r="X6" s="391">
        <v>697</v>
      </c>
      <c r="Y6" s="493">
        <v>184</v>
      </c>
      <c r="Z6" s="494">
        <v>29</v>
      </c>
      <c r="AA6" s="495">
        <v>2</v>
      </c>
      <c r="AB6" s="496">
        <v>2838</v>
      </c>
      <c r="AC6" s="491">
        <v>726</v>
      </c>
      <c r="AD6" s="328">
        <v>607</v>
      </c>
      <c r="AE6" s="498">
        <f t="shared" ref="AE6:AE28" si="0">SUM(C6:AD6)</f>
        <v>30457</v>
      </c>
      <c r="AF6" s="308">
        <v>21662</v>
      </c>
      <c r="AG6" s="513">
        <f>AE6/AF6</f>
        <v>1.4060105253439201</v>
      </c>
      <c r="AH6" s="201"/>
    </row>
    <row r="7" spans="1:34" ht="18" customHeight="1" x14ac:dyDescent="0.15">
      <c r="A7" s="581" t="s">
        <v>316</v>
      </c>
      <c r="B7" s="288" t="s">
        <v>62</v>
      </c>
      <c r="C7" s="450">
        <v>597</v>
      </c>
      <c r="D7" s="451">
        <v>357</v>
      </c>
      <c r="E7" s="451">
        <v>1038</v>
      </c>
      <c r="F7" s="451">
        <v>479</v>
      </c>
      <c r="G7" s="451">
        <v>389</v>
      </c>
      <c r="H7" s="451">
        <v>157</v>
      </c>
      <c r="I7" s="451">
        <v>912</v>
      </c>
      <c r="J7" s="451">
        <v>16</v>
      </c>
      <c r="K7" s="451">
        <v>276</v>
      </c>
      <c r="L7" s="451">
        <v>52</v>
      </c>
      <c r="M7" s="452">
        <v>12</v>
      </c>
      <c r="N7" s="450">
        <v>0</v>
      </c>
      <c r="O7" s="453">
        <v>62</v>
      </c>
      <c r="P7" s="451">
        <v>28</v>
      </c>
      <c r="Q7" s="451">
        <v>13</v>
      </c>
      <c r="R7" s="451">
        <v>11</v>
      </c>
      <c r="S7" s="451">
        <v>0</v>
      </c>
      <c r="T7" s="451">
        <v>2</v>
      </c>
      <c r="U7" s="451">
        <v>17</v>
      </c>
      <c r="V7" s="452">
        <v>0</v>
      </c>
      <c r="W7" s="453">
        <v>79</v>
      </c>
      <c r="X7" s="451">
        <v>14</v>
      </c>
      <c r="Y7" s="454">
        <v>0</v>
      </c>
      <c r="Z7" s="320">
        <v>4</v>
      </c>
      <c r="AA7" s="455">
        <v>2</v>
      </c>
      <c r="AB7" s="456">
        <v>83</v>
      </c>
      <c r="AC7" s="452">
        <v>9</v>
      </c>
      <c r="AD7" s="396">
        <v>241</v>
      </c>
      <c r="AE7" s="498">
        <f t="shared" si="0"/>
        <v>4850</v>
      </c>
      <c r="AF7" s="396">
        <v>4279</v>
      </c>
      <c r="AG7" s="513">
        <f>AE7/AF7</f>
        <v>1.1334423930824959</v>
      </c>
    </row>
    <row r="8" spans="1:34" ht="18" customHeight="1" x14ac:dyDescent="0.15">
      <c r="A8" s="581"/>
      <c r="B8" s="304" t="s">
        <v>63</v>
      </c>
      <c r="C8" s="321">
        <v>967</v>
      </c>
      <c r="D8" s="322">
        <v>479</v>
      </c>
      <c r="E8" s="322">
        <v>1930</v>
      </c>
      <c r="F8" s="322">
        <v>998</v>
      </c>
      <c r="G8" s="322">
        <v>734</v>
      </c>
      <c r="H8" s="322">
        <v>242</v>
      </c>
      <c r="I8" s="322">
        <v>1408</v>
      </c>
      <c r="J8" s="322">
        <v>24</v>
      </c>
      <c r="K8" s="322">
        <v>449</v>
      </c>
      <c r="L8" s="322">
        <v>84</v>
      </c>
      <c r="M8" s="323">
        <v>32</v>
      </c>
      <c r="N8" s="321">
        <v>0</v>
      </c>
      <c r="O8" s="325">
        <v>167</v>
      </c>
      <c r="P8" s="322">
        <v>53</v>
      </c>
      <c r="Q8" s="322">
        <v>42</v>
      </c>
      <c r="R8" s="322">
        <v>25</v>
      </c>
      <c r="S8" s="322">
        <v>0</v>
      </c>
      <c r="T8" s="322">
        <v>2</v>
      </c>
      <c r="U8" s="322">
        <v>23</v>
      </c>
      <c r="V8" s="323">
        <v>0</v>
      </c>
      <c r="W8" s="325">
        <v>158</v>
      </c>
      <c r="X8" s="322">
        <v>26</v>
      </c>
      <c r="Y8" s="326">
        <v>0</v>
      </c>
      <c r="Z8" s="308">
        <v>8</v>
      </c>
      <c r="AA8" s="324">
        <v>6</v>
      </c>
      <c r="AB8" s="327">
        <v>188</v>
      </c>
      <c r="AC8" s="323">
        <v>18</v>
      </c>
      <c r="AD8" s="328">
        <v>367</v>
      </c>
      <c r="AE8" s="498">
        <f t="shared" si="0"/>
        <v>8430</v>
      </c>
      <c r="AF8" s="396">
        <v>6112</v>
      </c>
      <c r="AG8" s="513">
        <f>AE8/AF8</f>
        <v>1.3792539267015707</v>
      </c>
    </row>
    <row r="9" spans="1:34" ht="18" customHeight="1" x14ac:dyDescent="0.15">
      <c r="A9" s="581"/>
      <c r="B9" s="304" t="s">
        <v>64</v>
      </c>
      <c r="C9" s="321">
        <v>732</v>
      </c>
      <c r="D9" s="322">
        <v>668</v>
      </c>
      <c r="E9" s="322">
        <v>1364</v>
      </c>
      <c r="F9" s="322">
        <v>791</v>
      </c>
      <c r="G9" s="322">
        <v>1277</v>
      </c>
      <c r="H9" s="322">
        <v>272</v>
      </c>
      <c r="I9" s="322">
        <v>407</v>
      </c>
      <c r="J9" s="322">
        <v>16</v>
      </c>
      <c r="K9" s="322">
        <v>98</v>
      </c>
      <c r="L9" s="322">
        <v>90</v>
      </c>
      <c r="M9" s="323">
        <v>6</v>
      </c>
      <c r="N9" s="321">
        <v>0</v>
      </c>
      <c r="O9" s="325">
        <v>76</v>
      </c>
      <c r="P9" s="322">
        <v>38</v>
      </c>
      <c r="Q9" s="322">
        <v>56</v>
      </c>
      <c r="R9" s="322">
        <v>9</v>
      </c>
      <c r="S9" s="322">
        <v>30</v>
      </c>
      <c r="T9" s="322">
        <v>10</v>
      </c>
      <c r="U9" s="322">
        <v>16</v>
      </c>
      <c r="V9" s="323">
        <v>0</v>
      </c>
      <c r="W9" s="325">
        <v>295</v>
      </c>
      <c r="X9" s="322">
        <v>82</v>
      </c>
      <c r="Y9" s="326">
        <v>0</v>
      </c>
      <c r="Z9" s="308">
        <v>10</v>
      </c>
      <c r="AA9" s="324">
        <v>1</v>
      </c>
      <c r="AB9" s="327">
        <v>158</v>
      </c>
      <c r="AC9" s="323">
        <v>6</v>
      </c>
      <c r="AD9" s="328">
        <v>218</v>
      </c>
      <c r="AE9" s="498">
        <f t="shared" si="0"/>
        <v>6726</v>
      </c>
      <c r="AF9" s="396">
        <v>6717</v>
      </c>
      <c r="AG9" s="513">
        <f t="shared" ref="AG9:AG27" si="1">AE9/AF9</f>
        <v>1.0013398838767307</v>
      </c>
    </row>
    <row r="10" spans="1:34" ht="18" customHeight="1" x14ac:dyDescent="0.15">
      <c r="A10" s="581"/>
      <c r="B10" s="304" t="s">
        <v>65</v>
      </c>
      <c r="C10" s="321">
        <v>981</v>
      </c>
      <c r="D10" s="322">
        <v>820</v>
      </c>
      <c r="E10" s="322">
        <v>1800</v>
      </c>
      <c r="F10" s="322">
        <v>1242</v>
      </c>
      <c r="G10" s="322">
        <v>2134</v>
      </c>
      <c r="H10" s="322">
        <v>443</v>
      </c>
      <c r="I10" s="322">
        <v>565</v>
      </c>
      <c r="J10" s="322">
        <v>30</v>
      </c>
      <c r="K10" s="322">
        <v>154</v>
      </c>
      <c r="L10" s="322">
        <v>118</v>
      </c>
      <c r="M10" s="323">
        <v>9</v>
      </c>
      <c r="N10" s="321">
        <v>0</v>
      </c>
      <c r="O10" s="325">
        <v>155</v>
      </c>
      <c r="P10" s="322">
        <v>68</v>
      </c>
      <c r="Q10" s="322">
        <v>95</v>
      </c>
      <c r="R10" s="322">
        <v>11</v>
      </c>
      <c r="S10" s="322">
        <v>49</v>
      </c>
      <c r="T10" s="322">
        <v>13</v>
      </c>
      <c r="U10" s="322">
        <v>28</v>
      </c>
      <c r="V10" s="323">
        <v>0</v>
      </c>
      <c r="W10" s="325">
        <v>429</v>
      </c>
      <c r="X10" s="322">
        <v>134</v>
      </c>
      <c r="Y10" s="326">
        <v>0</v>
      </c>
      <c r="Z10" s="308">
        <v>14</v>
      </c>
      <c r="AA10" s="324">
        <v>2</v>
      </c>
      <c r="AB10" s="327">
        <v>249</v>
      </c>
      <c r="AC10" s="323">
        <v>10</v>
      </c>
      <c r="AD10" s="328">
        <v>382</v>
      </c>
      <c r="AE10" s="498">
        <f t="shared" si="0"/>
        <v>9935</v>
      </c>
      <c r="AF10" s="396">
        <v>9291</v>
      </c>
      <c r="AG10" s="513">
        <f t="shared" si="1"/>
        <v>1.0693143902701538</v>
      </c>
    </row>
    <row r="11" spans="1:34" ht="18" customHeight="1" x14ac:dyDescent="0.15">
      <c r="A11" s="581"/>
      <c r="B11" s="304" t="s">
        <v>66</v>
      </c>
      <c r="C11" s="321">
        <v>1028</v>
      </c>
      <c r="D11" s="322">
        <v>1160</v>
      </c>
      <c r="E11" s="322">
        <v>2529</v>
      </c>
      <c r="F11" s="322">
        <v>1054</v>
      </c>
      <c r="G11" s="322">
        <v>2584</v>
      </c>
      <c r="H11" s="322">
        <v>360</v>
      </c>
      <c r="I11" s="322">
        <v>523</v>
      </c>
      <c r="J11" s="322">
        <v>29</v>
      </c>
      <c r="K11" s="322">
        <v>62</v>
      </c>
      <c r="L11" s="322">
        <v>51</v>
      </c>
      <c r="M11" s="323">
        <v>16</v>
      </c>
      <c r="N11" s="321">
        <v>2</v>
      </c>
      <c r="O11" s="325">
        <v>177</v>
      </c>
      <c r="P11" s="322">
        <v>92</v>
      </c>
      <c r="Q11" s="322">
        <v>82</v>
      </c>
      <c r="R11" s="322">
        <v>15</v>
      </c>
      <c r="S11" s="322">
        <v>11</v>
      </c>
      <c r="T11" s="322">
        <v>15</v>
      </c>
      <c r="U11" s="322">
        <v>9</v>
      </c>
      <c r="V11" s="323">
        <v>12</v>
      </c>
      <c r="W11" s="325">
        <v>714</v>
      </c>
      <c r="X11" s="322">
        <v>110</v>
      </c>
      <c r="Y11" s="326">
        <v>0</v>
      </c>
      <c r="Z11" s="308">
        <v>40</v>
      </c>
      <c r="AA11" s="324">
        <v>8</v>
      </c>
      <c r="AB11" s="327">
        <v>234</v>
      </c>
      <c r="AC11" s="323">
        <v>10</v>
      </c>
      <c r="AD11" s="328">
        <v>685</v>
      </c>
      <c r="AE11" s="498">
        <f t="shared" si="0"/>
        <v>11612</v>
      </c>
      <c r="AF11" s="396">
        <v>10460</v>
      </c>
      <c r="AG11" s="513">
        <f t="shared" si="1"/>
        <v>1.1101338432122372</v>
      </c>
    </row>
    <row r="12" spans="1:34" ht="18" customHeight="1" x14ac:dyDescent="0.15">
      <c r="A12" s="581"/>
      <c r="B12" s="304" t="s">
        <v>67</v>
      </c>
      <c r="C12" s="321">
        <v>1532</v>
      </c>
      <c r="D12" s="322">
        <v>1688</v>
      </c>
      <c r="E12" s="322">
        <v>4089</v>
      </c>
      <c r="F12" s="322">
        <v>1870</v>
      </c>
      <c r="G12" s="322">
        <v>5194</v>
      </c>
      <c r="H12" s="322">
        <v>621</v>
      </c>
      <c r="I12" s="322">
        <v>837</v>
      </c>
      <c r="J12" s="322">
        <v>46</v>
      </c>
      <c r="K12" s="322">
        <v>133</v>
      </c>
      <c r="L12" s="322">
        <v>93</v>
      </c>
      <c r="M12" s="323">
        <v>18</v>
      </c>
      <c r="N12" s="321">
        <v>2</v>
      </c>
      <c r="O12" s="325">
        <v>395</v>
      </c>
      <c r="P12" s="322">
        <v>138</v>
      </c>
      <c r="Q12" s="322">
        <v>171</v>
      </c>
      <c r="R12" s="322">
        <v>34</v>
      </c>
      <c r="S12" s="322">
        <v>20</v>
      </c>
      <c r="T12" s="322">
        <v>28</v>
      </c>
      <c r="U12" s="322">
        <v>14</v>
      </c>
      <c r="V12" s="323">
        <v>21</v>
      </c>
      <c r="W12" s="325">
        <v>1225</v>
      </c>
      <c r="X12" s="322">
        <v>203</v>
      </c>
      <c r="Y12" s="326">
        <v>0</v>
      </c>
      <c r="Z12" s="308">
        <v>73</v>
      </c>
      <c r="AA12" s="324">
        <v>16</v>
      </c>
      <c r="AB12" s="327">
        <v>410</v>
      </c>
      <c r="AC12" s="323">
        <v>18</v>
      </c>
      <c r="AD12" s="328">
        <v>1133</v>
      </c>
      <c r="AE12" s="498">
        <f t="shared" si="0"/>
        <v>20022</v>
      </c>
      <c r="AF12" s="396">
        <v>15713</v>
      </c>
      <c r="AG12" s="513">
        <f t="shared" si="1"/>
        <v>1.2742315280341119</v>
      </c>
    </row>
    <row r="13" spans="1:34" ht="18" customHeight="1" x14ac:dyDescent="0.15">
      <c r="A13" s="581"/>
      <c r="B13" s="304" t="s">
        <v>68</v>
      </c>
      <c r="C13" s="321">
        <v>1678</v>
      </c>
      <c r="D13" s="322">
        <v>1743</v>
      </c>
      <c r="E13" s="322">
        <v>4472</v>
      </c>
      <c r="F13" s="322">
        <v>2170</v>
      </c>
      <c r="G13" s="322">
        <v>1553</v>
      </c>
      <c r="H13" s="322">
        <v>388</v>
      </c>
      <c r="I13" s="322">
        <v>1035</v>
      </c>
      <c r="J13" s="322">
        <v>29</v>
      </c>
      <c r="K13" s="322">
        <v>101</v>
      </c>
      <c r="L13" s="322">
        <v>267</v>
      </c>
      <c r="M13" s="323">
        <v>32</v>
      </c>
      <c r="N13" s="321">
        <v>15</v>
      </c>
      <c r="O13" s="325">
        <v>198</v>
      </c>
      <c r="P13" s="322">
        <v>122</v>
      </c>
      <c r="Q13" s="322">
        <v>111</v>
      </c>
      <c r="R13" s="322">
        <v>40</v>
      </c>
      <c r="S13" s="322">
        <v>61</v>
      </c>
      <c r="T13" s="322">
        <v>27</v>
      </c>
      <c r="U13" s="322">
        <v>42</v>
      </c>
      <c r="V13" s="323">
        <v>17</v>
      </c>
      <c r="W13" s="325">
        <v>1153</v>
      </c>
      <c r="X13" s="322">
        <v>109</v>
      </c>
      <c r="Y13" s="326">
        <v>9</v>
      </c>
      <c r="Z13" s="308">
        <v>48</v>
      </c>
      <c r="AA13" s="324">
        <v>31</v>
      </c>
      <c r="AB13" s="327">
        <v>329</v>
      </c>
      <c r="AC13" s="323">
        <v>22</v>
      </c>
      <c r="AD13" s="328">
        <v>1373</v>
      </c>
      <c r="AE13" s="498">
        <f t="shared" si="0"/>
        <v>17175</v>
      </c>
      <c r="AF13" s="396">
        <v>17977</v>
      </c>
      <c r="AG13" s="513">
        <f t="shared" si="1"/>
        <v>0.95538743950603544</v>
      </c>
    </row>
    <row r="14" spans="1:34" ht="18" customHeight="1" x14ac:dyDescent="0.15">
      <c r="A14" s="581"/>
      <c r="B14" s="304" t="s">
        <v>69</v>
      </c>
      <c r="C14" s="321">
        <v>3058</v>
      </c>
      <c r="D14" s="322">
        <v>2664</v>
      </c>
      <c r="E14" s="322">
        <v>7881</v>
      </c>
      <c r="F14" s="322">
        <v>4001</v>
      </c>
      <c r="G14" s="322">
        <v>2989</v>
      </c>
      <c r="H14" s="322">
        <v>725</v>
      </c>
      <c r="I14" s="322">
        <v>1602</v>
      </c>
      <c r="J14" s="322">
        <v>49</v>
      </c>
      <c r="K14" s="322">
        <v>191</v>
      </c>
      <c r="L14" s="322">
        <v>389</v>
      </c>
      <c r="M14" s="323">
        <v>59</v>
      </c>
      <c r="N14" s="321">
        <v>41</v>
      </c>
      <c r="O14" s="325">
        <v>374</v>
      </c>
      <c r="P14" s="322">
        <v>213</v>
      </c>
      <c r="Q14" s="322">
        <v>294</v>
      </c>
      <c r="R14" s="322">
        <v>70</v>
      </c>
      <c r="S14" s="322">
        <v>111</v>
      </c>
      <c r="T14" s="322">
        <v>50</v>
      </c>
      <c r="U14" s="322">
        <v>88</v>
      </c>
      <c r="V14" s="323">
        <v>39</v>
      </c>
      <c r="W14" s="325">
        <v>2468</v>
      </c>
      <c r="X14" s="322">
        <v>197</v>
      </c>
      <c r="Y14" s="326">
        <v>24</v>
      </c>
      <c r="Z14" s="308">
        <v>81</v>
      </c>
      <c r="AA14" s="324">
        <v>39</v>
      </c>
      <c r="AB14" s="327">
        <v>659</v>
      </c>
      <c r="AC14" s="323">
        <v>45</v>
      </c>
      <c r="AD14" s="328">
        <v>2699</v>
      </c>
      <c r="AE14" s="498">
        <f t="shared" si="0"/>
        <v>31100</v>
      </c>
      <c r="AF14" s="396">
        <v>28325</v>
      </c>
      <c r="AG14" s="513">
        <f t="shared" si="1"/>
        <v>1.0979699911738747</v>
      </c>
    </row>
    <row r="15" spans="1:34" ht="18" customHeight="1" x14ac:dyDescent="0.15">
      <c r="A15" s="581"/>
      <c r="B15" s="304" t="s">
        <v>70</v>
      </c>
      <c r="C15" s="321">
        <v>2010</v>
      </c>
      <c r="D15" s="322">
        <v>1892</v>
      </c>
      <c r="E15" s="322">
        <v>3811</v>
      </c>
      <c r="F15" s="322">
        <v>2029</v>
      </c>
      <c r="G15" s="322">
        <v>903</v>
      </c>
      <c r="H15" s="322">
        <v>306</v>
      </c>
      <c r="I15" s="322">
        <v>456</v>
      </c>
      <c r="J15" s="322">
        <v>24</v>
      </c>
      <c r="K15" s="322">
        <v>44</v>
      </c>
      <c r="L15" s="322">
        <v>100</v>
      </c>
      <c r="M15" s="323">
        <v>13</v>
      </c>
      <c r="N15" s="321">
        <v>26</v>
      </c>
      <c r="O15" s="325">
        <v>222</v>
      </c>
      <c r="P15" s="322">
        <v>157</v>
      </c>
      <c r="Q15" s="322">
        <v>128</v>
      </c>
      <c r="R15" s="322">
        <v>112</v>
      </c>
      <c r="S15" s="322">
        <v>36</v>
      </c>
      <c r="T15" s="322">
        <v>19</v>
      </c>
      <c r="U15" s="322">
        <v>38</v>
      </c>
      <c r="V15" s="323">
        <v>6</v>
      </c>
      <c r="W15" s="325">
        <v>514</v>
      </c>
      <c r="X15" s="322">
        <v>94</v>
      </c>
      <c r="Y15" s="326">
        <v>6</v>
      </c>
      <c r="Z15" s="308">
        <v>30</v>
      </c>
      <c r="AA15" s="324">
        <v>2</v>
      </c>
      <c r="AB15" s="327">
        <v>209</v>
      </c>
      <c r="AC15" s="323">
        <v>38</v>
      </c>
      <c r="AD15" s="328">
        <v>1011</v>
      </c>
      <c r="AE15" s="498">
        <f t="shared" si="0"/>
        <v>14236</v>
      </c>
      <c r="AF15" s="396">
        <v>11577</v>
      </c>
      <c r="AG15" s="513">
        <f t="shared" si="1"/>
        <v>1.2296795370130431</v>
      </c>
    </row>
    <row r="16" spans="1:34" ht="18" customHeight="1" x14ac:dyDescent="0.15">
      <c r="A16" s="581"/>
      <c r="B16" s="304" t="s">
        <v>71</v>
      </c>
      <c r="C16" s="321">
        <v>3348</v>
      </c>
      <c r="D16" s="322">
        <v>3002</v>
      </c>
      <c r="E16" s="322">
        <v>6222</v>
      </c>
      <c r="F16" s="322">
        <v>3546</v>
      </c>
      <c r="G16" s="322">
        <v>1577</v>
      </c>
      <c r="H16" s="322">
        <v>496</v>
      </c>
      <c r="I16" s="322">
        <v>686</v>
      </c>
      <c r="J16" s="322">
        <v>57</v>
      </c>
      <c r="K16" s="322">
        <v>66</v>
      </c>
      <c r="L16" s="322">
        <v>168</v>
      </c>
      <c r="M16" s="323">
        <v>21</v>
      </c>
      <c r="N16" s="321">
        <v>48</v>
      </c>
      <c r="O16" s="325">
        <v>408</v>
      </c>
      <c r="P16" s="322">
        <v>266</v>
      </c>
      <c r="Q16" s="322">
        <v>267</v>
      </c>
      <c r="R16" s="322">
        <v>186</v>
      </c>
      <c r="S16" s="322">
        <v>61</v>
      </c>
      <c r="T16" s="322">
        <v>44</v>
      </c>
      <c r="U16" s="322">
        <v>71</v>
      </c>
      <c r="V16" s="323">
        <v>9</v>
      </c>
      <c r="W16" s="325">
        <v>873</v>
      </c>
      <c r="X16" s="322">
        <v>157</v>
      </c>
      <c r="Y16" s="326">
        <v>18</v>
      </c>
      <c r="Z16" s="308">
        <v>40</v>
      </c>
      <c r="AA16" s="324">
        <v>10</v>
      </c>
      <c r="AB16" s="327">
        <v>363</v>
      </c>
      <c r="AC16" s="323">
        <v>63</v>
      </c>
      <c r="AD16" s="328">
        <v>1594</v>
      </c>
      <c r="AE16" s="498">
        <f t="shared" si="0"/>
        <v>23667</v>
      </c>
      <c r="AF16" s="396">
        <v>17553</v>
      </c>
      <c r="AG16" s="513">
        <f t="shared" si="1"/>
        <v>1.3483165270893864</v>
      </c>
    </row>
    <row r="17" spans="1:33" ht="18" customHeight="1" x14ac:dyDescent="0.15">
      <c r="A17" s="581"/>
      <c r="B17" s="304" t="s">
        <v>72</v>
      </c>
      <c r="C17" s="321">
        <v>624</v>
      </c>
      <c r="D17" s="322">
        <v>862</v>
      </c>
      <c r="E17" s="322">
        <v>1709</v>
      </c>
      <c r="F17" s="322">
        <v>835</v>
      </c>
      <c r="G17" s="322">
        <v>656</v>
      </c>
      <c r="H17" s="322">
        <v>247</v>
      </c>
      <c r="I17" s="322">
        <v>331</v>
      </c>
      <c r="J17" s="322">
        <v>0</v>
      </c>
      <c r="K17" s="322">
        <v>40</v>
      </c>
      <c r="L17" s="322">
        <v>22</v>
      </c>
      <c r="M17" s="323">
        <v>6</v>
      </c>
      <c r="N17" s="321">
        <v>0</v>
      </c>
      <c r="O17" s="325">
        <v>140</v>
      </c>
      <c r="P17" s="322">
        <v>73</v>
      </c>
      <c r="Q17" s="322">
        <v>79</v>
      </c>
      <c r="R17" s="322">
        <v>20</v>
      </c>
      <c r="S17" s="322">
        <v>19</v>
      </c>
      <c r="T17" s="322">
        <v>14</v>
      </c>
      <c r="U17" s="322">
        <v>19</v>
      </c>
      <c r="V17" s="323">
        <v>6</v>
      </c>
      <c r="W17" s="325">
        <v>282</v>
      </c>
      <c r="X17" s="322">
        <v>69</v>
      </c>
      <c r="Y17" s="326">
        <v>4</v>
      </c>
      <c r="Z17" s="308">
        <v>4</v>
      </c>
      <c r="AA17" s="324">
        <v>36</v>
      </c>
      <c r="AB17" s="327">
        <v>197</v>
      </c>
      <c r="AC17" s="323">
        <v>19</v>
      </c>
      <c r="AD17" s="328">
        <v>687</v>
      </c>
      <c r="AE17" s="498">
        <f t="shared" si="0"/>
        <v>7000</v>
      </c>
      <c r="AF17" s="396">
        <v>6169</v>
      </c>
      <c r="AG17" s="513">
        <f t="shared" si="1"/>
        <v>1.1347057869995136</v>
      </c>
    </row>
    <row r="18" spans="1:33" ht="18" customHeight="1" x14ac:dyDescent="0.15">
      <c r="A18" s="581"/>
      <c r="B18" s="304" t="s">
        <v>73</v>
      </c>
      <c r="C18" s="321">
        <v>895</v>
      </c>
      <c r="D18" s="322">
        <v>1155</v>
      </c>
      <c r="E18" s="322">
        <v>2399</v>
      </c>
      <c r="F18" s="322">
        <v>1391</v>
      </c>
      <c r="G18" s="322">
        <v>1240</v>
      </c>
      <c r="H18" s="322">
        <v>404</v>
      </c>
      <c r="I18" s="322">
        <v>418</v>
      </c>
      <c r="J18" s="322">
        <v>0</v>
      </c>
      <c r="K18" s="322">
        <v>60</v>
      </c>
      <c r="L18" s="322">
        <v>32</v>
      </c>
      <c r="M18" s="323">
        <v>11</v>
      </c>
      <c r="N18" s="321">
        <v>0</v>
      </c>
      <c r="O18" s="325">
        <v>255</v>
      </c>
      <c r="P18" s="322">
        <v>104</v>
      </c>
      <c r="Q18" s="322">
        <v>143</v>
      </c>
      <c r="R18" s="322">
        <v>28</v>
      </c>
      <c r="S18" s="322">
        <v>26</v>
      </c>
      <c r="T18" s="322">
        <v>23</v>
      </c>
      <c r="U18" s="322">
        <v>30</v>
      </c>
      <c r="V18" s="323">
        <v>12</v>
      </c>
      <c r="W18" s="325">
        <v>462</v>
      </c>
      <c r="X18" s="322">
        <v>130</v>
      </c>
      <c r="Y18" s="326">
        <v>4</v>
      </c>
      <c r="Z18" s="308">
        <v>6</v>
      </c>
      <c r="AA18" s="324">
        <v>44</v>
      </c>
      <c r="AB18" s="327">
        <v>349</v>
      </c>
      <c r="AC18" s="323">
        <v>21</v>
      </c>
      <c r="AD18" s="328">
        <v>940</v>
      </c>
      <c r="AE18" s="498">
        <f t="shared" si="0"/>
        <v>10582</v>
      </c>
      <c r="AF18" s="396">
        <v>8625</v>
      </c>
      <c r="AG18" s="513">
        <f t="shared" si="1"/>
        <v>1.2268985507246377</v>
      </c>
    </row>
    <row r="19" spans="1:33" s="197" customFormat="1" ht="18" customHeight="1" x14ac:dyDescent="0.15">
      <c r="A19" s="581"/>
      <c r="B19" s="304" t="s">
        <v>35</v>
      </c>
      <c r="C19" s="321">
        <v>579</v>
      </c>
      <c r="D19" s="322">
        <v>772</v>
      </c>
      <c r="E19" s="322">
        <v>2127</v>
      </c>
      <c r="F19" s="322">
        <v>907</v>
      </c>
      <c r="G19" s="322">
        <v>1295</v>
      </c>
      <c r="H19" s="322">
        <v>505</v>
      </c>
      <c r="I19" s="322">
        <v>842</v>
      </c>
      <c r="J19" s="322">
        <v>29</v>
      </c>
      <c r="K19" s="322">
        <v>113</v>
      </c>
      <c r="L19" s="322">
        <v>75</v>
      </c>
      <c r="M19" s="323">
        <v>33</v>
      </c>
      <c r="N19" s="321">
        <v>0</v>
      </c>
      <c r="O19" s="325">
        <v>114</v>
      </c>
      <c r="P19" s="322">
        <v>90</v>
      </c>
      <c r="Q19" s="322">
        <v>82</v>
      </c>
      <c r="R19" s="322">
        <v>2</v>
      </c>
      <c r="S19" s="322">
        <v>36</v>
      </c>
      <c r="T19" s="322">
        <v>25</v>
      </c>
      <c r="U19" s="322">
        <v>9</v>
      </c>
      <c r="V19" s="323">
        <v>4</v>
      </c>
      <c r="W19" s="325">
        <v>344</v>
      </c>
      <c r="X19" s="322">
        <v>60</v>
      </c>
      <c r="Y19" s="326">
        <v>1</v>
      </c>
      <c r="Z19" s="308">
        <v>22</v>
      </c>
      <c r="AA19" s="324">
        <v>11</v>
      </c>
      <c r="AB19" s="327">
        <v>198</v>
      </c>
      <c r="AC19" s="323">
        <v>18</v>
      </c>
      <c r="AD19" s="328">
        <v>805</v>
      </c>
      <c r="AE19" s="498">
        <f t="shared" si="0"/>
        <v>9098</v>
      </c>
      <c r="AF19" s="396">
        <v>6825</v>
      </c>
      <c r="AG19" s="513">
        <f t="shared" si="1"/>
        <v>1.3330402930402931</v>
      </c>
    </row>
    <row r="20" spans="1:33" s="197" customFormat="1" ht="18" customHeight="1" x14ac:dyDescent="0.15">
      <c r="A20" s="581"/>
      <c r="B20" s="304" t="s">
        <v>74</v>
      </c>
      <c r="C20" s="321">
        <v>785</v>
      </c>
      <c r="D20" s="322">
        <v>1100</v>
      </c>
      <c r="E20" s="322">
        <v>2870</v>
      </c>
      <c r="F20" s="322">
        <v>1327</v>
      </c>
      <c r="G20" s="322">
        <v>2115</v>
      </c>
      <c r="H20" s="322">
        <v>695</v>
      </c>
      <c r="I20" s="322">
        <v>1170</v>
      </c>
      <c r="J20" s="322">
        <v>43</v>
      </c>
      <c r="K20" s="322">
        <v>203</v>
      </c>
      <c r="L20" s="322">
        <v>119</v>
      </c>
      <c r="M20" s="323">
        <v>54</v>
      </c>
      <c r="N20" s="321">
        <v>0</v>
      </c>
      <c r="O20" s="325">
        <v>168</v>
      </c>
      <c r="P20" s="322">
        <v>152</v>
      </c>
      <c r="Q20" s="322">
        <v>128</v>
      </c>
      <c r="R20" s="322">
        <v>2</v>
      </c>
      <c r="S20" s="322">
        <v>43</v>
      </c>
      <c r="T20" s="322">
        <v>36</v>
      </c>
      <c r="U20" s="322">
        <v>14</v>
      </c>
      <c r="V20" s="323">
        <v>6</v>
      </c>
      <c r="W20" s="325">
        <v>502</v>
      </c>
      <c r="X20" s="322">
        <v>86</v>
      </c>
      <c r="Y20" s="326">
        <v>2</v>
      </c>
      <c r="Z20" s="308">
        <v>27</v>
      </c>
      <c r="AA20" s="324">
        <v>15</v>
      </c>
      <c r="AB20" s="327">
        <v>302</v>
      </c>
      <c r="AC20" s="323">
        <v>25</v>
      </c>
      <c r="AD20" s="328">
        <v>971</v>
      </c>
      <c r="AE20" s="498">
        <f>SUM(C20:AD20)</f>
        <v>12960</v>
      </c>
      <c r="AF20" s="396">
        <v>10361</v>
      </c>
      <c r="AG20" s="513">
        <f t="shared" si="1"/>
        <v>1.2508445130778882</v>
      </c>
    </row>
    <row r="21" spans="1:33" s="197" customFormat="1" ht="18" customHeight="1" x14ac:dyDescent="0.15">
      <c r="A21" s="581"/>
      <c r="B21" s="304" t="s">
        <v>36</v>
      </c>
      <c r="C21" s="321">
        <v>329</v>
      </c>
      <c r="D21" s="322">
        <v>336</v>
      </c>
      <c r="E21" s="322">
        <v>586</v>
      </c>
      <c r="F21" s="322">
        <v>360</v>
      </c>
      <c r="G21" s="322">
        <v>455</v>
      </c>
      <c r="H21" s="322">
        <v>248</v>
      </c>
      <c r="I21" s="322">
        <v>506</v>
      </c>
      <c r="J21" s="322">
        <v>23</v>
      </c>
      <c r="K21" s="322">
        <v>68</v>
      </c>
      <c r="L21" s="322">
        <v>23</v>
      </c>
      <c r="M21" s="323">
        <v>8</v>
      </c>
      <c r="N21" s="321">
        <v>0</v>
      </c>
      <c r="O21" s="325">
        <v>38</v>
      </c>
      <c r="P21" s="322">
        <v>10</v>
      </c>
      <c r="Q21" s="322">
        <v>13</v>
      </c>
      <c r="R21" s="322">
        <v>2</v>
      </c>
      <c r="S21" s="322">
        <v>4</v>
      </c>
      <c r="T21" s="322">
        <v>3</v>
      </c>
      <c r="U21" s="322">
        <v>4</v>
      </c>
      <c r="V21" s="323">
        <v>0</v>
      </c>
      <c r="W21" s="325">
        <v>59</v>
      </c>
      <c r="X21" s="322">
        <v>20</v>
      </c>
      <c r="Y21" s="326">
        <v>0</v>
      </c>
      <c r="Z21" s="308">
        <v>8</v>
      </c>
      <c r="AA21" s="324">
        <v>0</v>
      </c>
      <c r="AB21" s="327">
        <v>90</v>
      </c>
      <c r="AC21" s="323">
        <v>6</v>
      </c>
      <c r="AD21" s="328">
        <v>472</v>
      </c>
      <c r="AE21" s="498">
        <f t="shared" si="0"/>
        <v>3671</v>
      </c>
      <c r="AF21" s="396">
        <v>2844</v>
      </c>
      <c r="AG21" s="513">
        <f t="shared" si="1"/>
        <v>1.2907876230661042</v>
      </c>
    </row>
    <row r="22" spans="1:33" s="197" customFormat="1" ht="18" customHeight="1" x14ac:dyDescent="0.15">
      <c r="A22" s="581"/>
      <c r="B22" s="304" t="s">
        <v>75</v>
      </c>
      <c r="C22" s="321">
        <v>454</v>
      </c>
      <c r="D22" s="322">
        <v>477</v>
      </c>
      <c r="E22" s="322">
        <v>827</v>
      </c>
      <c r="F22" s="322">
        <v>543</v>
      </c>
      <c r="G22" s="322">
        <v>733</v>
      </c>
      <c r="H22" s="322">
        <v>394</v>
      </c>
      <c r="I22" s="322">
        <v>710</v>
      </c>
      <c r="J22" s="322">
        <v>42</v>
      </c>
      <c r="K22" s="322">
        <v>105</v>
      </c>
      <c r="L22" s="322">
        <v>38</v>
      </c>
      <c r="M22" s="323">
        <v>10</v>
      </c>
      <c r="N22" s="321">
        <v>0</v>
      </c>
      <c r="O22" s="325">
        <v>60</v>
      </c>
      <c r="P22" s="322">
        <v>19</v>
      </c>
      <c r="Q22" s="322">
        <v>17</v>
      </c>
      <c r="R22" s="322">
        <v>3</v>
      </c>
      <c r="S22" s="322">
        <v>6</v>
      </c>
      <c r="T22" s="322">
        <v>6</v>
      </c>
      <c r="U22" s="322">
        <v>5</v>
      </c>
      <c r="V22" s="323">
        <v>0</v>
      </c>
      <c r="W22" s="325">
        <v>96</v>
      </c>
      <c r="X22" s="322">
        <v>31</v>
      </c>
      <c r="Y22" s="326">
        <v>0</v>
      </c>
      <c r="Z22" s="308">
        <v>10</v>
      </c>
      <c r="AA22" s="324">
        <v>0</v>
      </c>
      <c r="AB22" s="327">
        <v>191</v>
      </c>
      <c r="AC22" s="323">
        <v>8</v>
      </c>
      <c r="AD22" s="328">
        <v>557</v>
      </c>
      <c r="AE22" s="498">
        <f t="shared" si="0"/>
        <v>5342</v>
      </c>
      <c r="AF22" s="396">
        <v>4526</v>
      </c>
      <c r="AG22" s="513">
        <f t="shared" si="1"/>
        <v>1.1802916482545294</v>
      </c>
    </row>
    <row r="23" spans="1:33" s="197" customFormat="1" ht="18" customHeight="1" x14ac:dyDescent="0.15">
      <c r="A23" s="581"/>
      <c r="B23" s="304" t="s">
        <v>37</v>
      </c>
      <c r="C23" s="321">
        <v>2198</v>
      </c>
      <c r="D23" s="322">
        <v>639</v>
      </c>
      <c r="E23" s="322">
        <v>2584</v>
      </c>
      <c r="F23" s="322">
        <v>1712</v>
      </c>
      <c r="G23" s="322">
        <v>3948</v>
      </c>
      <c r="H23" s="322">
        <v>1713</v>
      </c>
      <c r="I23" s="322">
        <v>3217</v>
      </c>
      <c r="J23" s="322">
        <v>86</v>
      </c>
      <c r="K23" s="322">
        <v>994</v>
      </c>
      <c r="L23" s="322">
        <v>94</v>
      </c>
      <c r="M23" s="323">
        <v>76</v>
      </c>
      <c r="N23" s="321">
        <v>25</v>
      </c>
      <c r="O23" s="325">
        <v>297</v>
      </c>
      <c r="P23" s="322">
        <v>80</v>
      </c>
      <c r="Q23" s="322">
        <v>86</v>
      </c>
      <c r="R23" s="322">
        <v>27</v>
      </c>
      <c r="S23" s="322">
        <v>26</v>
      </c>
      <c r="T23" s="322">
        <v>29</v>
      </c>
      <c r="U23" s="322">
        <v>58</v>
      </c>
      <c r="V23" s="323">
        <v>35</v>
      </c>
      <c r="W23" s="325">
        <v>759</v>
      </c>
      <c r="X23" s="322">
        <v>154</v>
      </c>
      <c r="Y23" s="326">
        <v>24</v>
      </c>
      <c r="Z23" s="308">
        <v>13</v>
      </c>
      <c r="AA23" s="324">
        <v>6</v>
      </c>
      <c r="AB23" s="327">
        <v>1300</v>
      </c>
      <c r="AC23" s="323">
        <v>59</v>
      </c>
      <c r="AD23" s="328">
        <v>1124</v>
      </c>
      <c r="AE23" s="498">
        <f t="shared" si="0"/>
        <v>21363</v>
      </c>
      <c r="AF23" s="396">
        <v>20650</v>
      </c>
      <c r="AG23" s="513">
        <f t="shared" si="1"/>
        <v>1.0345278450363196</v>
      </c>
    </row>
    <row r="24" spans="1:33" s="197" customFormat="1" ht="18" customHeight="1" x14ac:dyDescent="0.15">
      <c r="A24" s="581"/>
      <c r="B24" s="304" t="s">
        <v>76</v>
      </c>
      <c r="C24" s="321">
        <v>5109</v>
      </c>
      <c r="D24" s="322">
        <v>1239</v>
      </c>
      <c r="E24" s="322">
        <v>6362</v>
      </c>
      <c r="F24" s="322">
        <v>5121</v>
      </c>
      <c r="G24" s="322">
        <v>10365</v>
      </c>
      <c r="H24" s="322">
        <v>4137</v>
      </c>
      <c r="I24" s="322">
        <v>6209</v>
      </c>
      <c r="J24" s="322">
        <v>190</v>
      </c>
      <c r="K24" s="322">
        <v>1983</v>
      </c>
      <c r="L24" s="322">
        <v>257</v>
      </c>
      <c r="M24" s="323">
        <v>157</v>
      </c>
      <c r="N24" s="321">
        <v>47</v>
      </c>
      <c r="O24" s="325">
        <v>915</v>
      </c>
      <c r="P24" s="322">
        <v>211</v>
      </c>
      <c r="Q24" s="322">
        <v>267</v>
      </c>
      <c r="R24" s="322">
        <v>64</v>
      </c>
      <c r="S24" s="322">
        <v>81</v>
      </c>
      <c r="T24" s="322">
        <v>96</v>
      </c>
      <c r="U24" s="322">
        <v>141</v>
      </c>
      <c r="V24" s="323">
        <v>74</v>
      </c>
      <c r="W24" s="325">
        <v>2287</v>
      </c>
      <c r="X24" s="322">
        <v>484</v>
      </c>
      <c r="Y24" s="326">
        <v>120</v>
      </c>
      <c r="Z24" s="308">
        <v>57</v>
      </c>
      <c r="AA24" s="324">
        <v>14</v>
      </c>
      <c r="AB24" s="327">
        <v>4729</v>
      </c>
      <c r="AC24" s="323">
        <v>174</v>
      </c>
      <c r="AD24" s="328">
        <v>2278</v>
      </c>
      <c r="AE24" s="498">
        <f t="shared" si="0"/>
        <v>53168</v>
      </c>
      <c r="AF24" s="396">
        <v>49469</v>
      </c>
      <c r="AG24" s="513">
        <f t="shared" si="1"/>
        <v>1.0747741009521115</v>
      </c>
    </row>
    <row r="25" spans="1:33" s="197" customFormat="1" ht="18" customHeight="1" x14ac:dyDescent="0.15">
      <c r="A25" s="581"/>
      <c r="B25" s="304" t="s">
        <v>38</v>
      </c>
      <c r="C25" s="321">
        <v>1553</v>
      </c>
      <c r="D25" s="322">
        <v>711</v>
      </c>
      <c r="E25" s="322">
        <v>2508</v>
      </c>
      <c r="F25" s="322">
        <v>1324</v>
      </c>
      <c r="G25" s="322">
        <v>1142</v>
      </c>
      <c r="H25" s="322">
        <v>1149</v>
      </c>
      <c r="I25" s="322">
        <v>2272</v>
      </c>
      <c r="J25" s="322">
        <v>46</v>
      </c>
      <c r="K25" s="322">
        <v>845</v>
      </c>
      <c r="L25" s="322">
        <v>85</v>
      </c>
      <c r="M25" s="323">
        <v>28</v>
      </c>
      <c r="N25" s="321">
        <v>13</v>
      </c>
      <c r="O25" s="325">
        <v>468</v>
      </c>
      <c r="P25" s="322">
        <v>259</v>
      </c>
      <c r="Q25" s="322">
        <v>149</v>
      </c>
      <c r="R25" s="322">
        <v>156</v>
      </c>
      <c r="S25" s="322">
        <v>70</v>
      </c>
      <c r="T25" s="322">
        <v>76</v>
      </c>
      <c r="U25" s="322">
        <v>122</v>
      </c>
      <c r="V25" s="323">
        <v>279</v>
      </c>
      <c r="W25" s="325">
        <v>2539</v>
      </c>
      <c r="X25" s="322">
        <v>561</v>
      </c>
      <c r="Y25" s="326">
        <v>19</v>
      </c>
      <c r="Z25" s="308">
        <v>47</v>
      </c>
      <c r="AA25" s="324">
        <v>5</v>
      </c>
      <c r="AB25" s="327">
        <v>3959</v>
      </c>
      <c r="AC25" s="323">
        <v>277</v>
      </c>
      <c r="AD25" s="328">
        <v>1937</v>
      </c>
      <c r="AE25" s="498">
        <f t="shared" si="0"/>
        <v>22599</v>
      </c>
      <c r="AF25" s="396">
        <v>25528</v>
      </c>
      <c r="AG25" s="513">
        <f t="shared" si="1"/>
        <v>0.88526324036352244</v>
      </c>
    </row>
    <row r="26" spans="1:33" s="197" customFormat="1" ht="18" customHeight="1" x14ac:dyDescent="0.15">
      <c r="A26" s="581"/>
      <c r="B26" s="304" t="s">
        <v>77</v>
      </c>
      <c r="C26" s="321">
        <v>4287</v>
      </c>
      <c r="D26" s="322">
        <v>1672</v>
      </c>
      <c r="E26" s="322">
        <v>7402</v>
      </c>
      <c r="F26" s="322">
        <v>4545</v>
      </c>
      <c r="G26" s="322">
        <v>3860</v>
      </c>
      <c r="H26" s="322">
        <v>2677</v>
      </c>
      <c r="I26" s="322">
        <v>4106</v>
      </c>
      <c r="J26" s="322">
        <v>140</v>
      </c>
      <c r="K26" s="322">
        <v>1416</v>
      </c>
      <c r="L26" s="322">
        <v>234</v>
      </c>
      <c r="M26" s="323">
        <v>42</v>
      </c>
      <c r="N26" s="321">
        <v>49</v>
      </c>
      <c r="O26" s="325">
        <v>1908</v>
      </c>
      <c r="P26" s="322">
        <v>856</v>
      </c>
      <c r="Q26" s="322">
        <v>602</v>
      </c>
      <c r="R26" s="322">
        <v>463</v>
      </c>
      <c r="S26" s="322">
        <v>219</v>
      </c>
      <c r="T26" s="322">
        <v>237</v>
      </c>
      <c r="U26" s="322">
        <v>405</v>
      </c>
      <c r="V26" s="323">
        <v>855</v>
      </c>
      <c r="W26" s="325">
        <v>8000</v>
      </c>
      <c r="X26" s="322">
        <v>1610</v>
      </c>
      <c r="Y26" s="326">
        <v>74</v>
      </c>
      <c r="Z26" s="308">
        <v>141</v>
      </c>
      <c r="AA26" s="324">
        <v>20</v>
      </c>
      <c r="AB26" s="327">
        <v>18335</v>
      </c>
      <c r="AC26" s="323">
        <v>1109</v>
      </c>
      <c r="AD26" s="328">
        <v>4303</v>
      </c>
      <c r="AE26" s="498">
        <f t="shared" si="0"/>
        <v>69567</v>
      </c>
      <c r="AF26" s="396">
        <v>70789</v>
      </c>
      <c r="AG26" s="513">
        <f t="shared" si="1"/>
        <v>0.98273743095678712</v>
      </c>
    </row>
    <row r="27" spans="1:33" s="197" customFormat="1" ht="18" customHeight="1" x14ac:dyDescent="0.15">
      <c r="A27" s="581"/>
      <c r="B27" s="304" t="s">
        <v>39</v>
      </c>
      <c r="C27" s="321">
        <v>2339</v>
      </c>
      <c r="D27" s="322">
        <v>973</v>
      </c>
      <c r="E27" s="322">
        <v>2579</v>
      </c>
      <c r="F27" s="322">
        <v>1282</v>
      </c>
      <c r="G27" s="322">
        <v>1106</v>
      </c>
      <c r="H27" s="322">
        <v>805</v>
      </c>
      <c r="I27" s="322">
        <v>2071</v>
      </c>
      <c r="J27" s="322">
        <v>18</v>
      </c>
      <c r="K27" s="322">
        <v>438</v>
      </c>
      <c r="L27" s="322">
        <v>54</v>
      </c>
      <c r="M27" s="323">
        <v>34</v>
      </c>
      <c r="N27" s="321">
        <v>21</v>
      </c>
      <c r="O27" s="325">
        <v>507</v>
      </c>
      <c r="P27" s="322">
        <v>250</v>
      </c>
      <c r="Q27" s="322">
        <v>207</v>
      </c>
      <c r="R27" s="322">
        <v>66</v>
      </c>
      <c r="S27" s="322">
        <v>87</v>
      </c>
      <c r="T27" s="322">
        <v>72</v>
      </c>
      <c r="U27" s="322">
        <v>171</v>
      </c>
      <c r="V27" s="323">
        <v>160</v>
      </c>
      <c r="W27" s="325">
        <v>2898</v>
      </c>
      <c r="X27" s="322">
        <v>522</v>
      </c>
      <c r="Y27" s="326">
        <v>15</v>
      </c>
      <c r="Z27" s="308">
        <v>52</v>
      </c>
      <c r="AA27" s="324">
        <v>39</v>
      </c>
      <c r="AB27" s="327">
        <v>3138</v>
      </c>
      <c r="AC27" s="323">
        <v>311</v>
      </c>
      <c r="AD27" s="328">
        <v>1629</v>
      </c>
      <c r="AE27" s="498">
        <f t="shared" si="0"/>
        <v>21844</v>
      </c>
      <c r="AF27" s="396">
        <v>23102</v>
      </c>
      <c r="AG27" s="513">
        <f t="shared" si="1"/>
        <v>0.94554584018699683</v>
      </c>
    </row>
    <row r="28" spans="1:33" s="197" customFormat="1" ht="18" customHeight="1" x14ac:dyDescent="0.15">
      <c r="A28" s="531"/>
      <c r="B28" s="305" t="s">
        <v>78</v>
      </c>
      <c r="C28" s="330">
        <v>5345</v>
      </c>
      <c r="D28" s="331">
        <v>2446</v>
      </c>
      <c r="E28" s="331">
        <v>6851</v>
      </c>
      <c r="F28" s="331">
        <v>4079</v>
      </c>
      <c r="G28" s="331">
        <v>3565</v>
      </c>
      <c r="H28" s="331">
        <v>2111</v>
      </c>
      <c r="I28" s="331">
        <v>4035</v>
      </c>
      <c r="J28" s="331">
        <v>31</v>
      </c>
      <c r="K28" s="331">
        <v>948</v>
      </c>
      <c r="L28" s="331">
        <v>135</v>
      </c>
      <c r="M28" s="332">
        <v>84</v>
      </c>
      <c r="N28" s="330">
        <v>58</v>
      </c>
      <c r="O28" s="334">
        <v>2092</v>
      </c>
      <c r="P28" s="331">
        <v>655</v>
      </c>
      <c r="Q28" s="331">
        <v>549</v>
      </c>
      <c r="R28" s="331">
        <v>162</v>
      </c>
      <c r="S28" s="331">
        <v>240</v>
      </c>
      <c r="T28" s="331">
        <v>210</v>
      </c>
      <c r="U28" s="331">
        <v>493</v>
      </c>
      <c r="V28" s="332">
        <v>495</v>
      </c>
      <c r="W28" s="334">
        <v>8166</v>
      </c>
      <c r="X28" s="331">
        <v>1437</v>
      </c>
      <c r="Y28" s="335">
        <v>65</v>
      </c>
      <c r="Z28" s="309">
        <v>144</v>
      </c>
      <c r="AA28" s="333">
        <v>81</v>
      </c>
      <c r="AB28" s="336">
        <v>13425</v>
      </c>
      <c r="AC28" s="332">
        <v>1247</v>
      </c>
      <c r="AD28" s="337">
        <v>3686</v>
      </c>
      <c r="AE28" s="499">
        <f t="shared" si="0"/>
        <v>62835</v>
      </c>
      <c r="AF28" s="457">
        <v>61990</v>
      </c>
      <c r="AG28" s="514">
        <f>AE28/AF28</f>
        <v>1.0136312308436846</v>
      </c>
    </row>
    <row r="29" spans="1:33" s="197" customFormat="1" ht="18" customHeight="1" thickBot="1" x14ac:dyDescent="0.2"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201"/>
    </row>
    <row r="30" spans="1:33" s="197" customFormat="1" ht="18" customHeight="1" x14ac:dyDescent="0.15">
      <c r="A30" s="582" t="s">
        <v>323</v>
      </c>
      <c r="B30" s="442" t="s">
        <v>324</v>
      </c>
      <c r="C30" s="444">
        <f>SUM(C5,C7,C9)</f>
        <v>2659</v>
      </c>
      <c r="D30" s="443">
        <f>SUM(D5,D7,D9)</f>
        <v>1719</v>
      </c>
      <c r="E30" s="443">
        <f t="shared" ref="E30:AE30" si="2">SUM(E5,E7,E9)</f>
        <v>4850</v>
      </c>
      <c r="F30" s="443">
        <f t="shared" si="2"/>
        <v>2577</v>
      </c>
      <c r="G30" s="443">
        <f t="shared" si="2"/>
        <v>2306</v>
      </c>
      <c r="H30" s="443">
        <f t="shared" si="2"/>
        <v>884</v>
      </c>
      <c r="I30" s="443">
        <f t="shared" si="2"/>
        <v>3420</v>
      </c>
      <c r="J30" s="443">
        <f t="shared" si="2"/>
        <v>51</v>
      </c>
      <c r="K30" s="443">
        <f t="shared" si="2"/>
        <v>550</v>
      </c>
      <c r="L30" s="443">
        <f t="shared" si="2"/>
        <v>197</v>
      </c>
      <c r="M30" s="443">
        <f t="shared" si="2"/>
        <v>65</v>
      </c>
      <c r="N30" s="443">
        <f t="shared" si="2"/>
        <v>2</v>
      </c>
      <c r="O30" s="443">
        <f t="shared" si="2"/>
        <v>452</v>
      </c>
      <c r="P30" s="443">
        <f t="shared" si="2"/>
        <v>125</v>
      </c>
      <c r="Q30" s="443">
        <f t="shared" si="2"/>
        <v>85</v>
      </c>
      <c r="R30" s="443">
        <f t="shared" si="2"/>
        <v>33</v>
      </c>
      <c r="S30" s="443">
        <f t="shared" si="2"/>
        <v>54</v>
      </c>
      <c r="T30" s="443">
        <f t="shared" si="2"/>
        <v>17</v>
      </c>
      <c r="U30" s="443">
        <f t="shared" si="2"/>
        <v>46</v>
      </c>
      <c r="V30" s="443">
        <f t="shared" si="2"/>
        <v>1</v>
      </c>
      <c r="W30" s="443">
        <f t="shared" si="2"/>
        <v>987</v>
      </c>
      <c r="X30" s="443">
        <f t="shared" si="2"/>
        <v>337</v>
      </c>
      <c r="Y30" s="443">
        <f t="shared" si="2"/>
        <v>62</v>
      </c>
      <c r="Z30" s="443">
        <f t="shared" si="2"/>
        <v>25</v>
      </c>
      <c r="AA30" s="443">
        <f t="shared" si="2"/>
        <v>4</v>
      </c>
      <c r="AB30" s="443">
        <f t="shared" si="2"/>
        <v>1151</v>
      </c>
      <c r="AC30" s="443">
        <f t="shared" si="2"/>
        <v>246</v>
      </c>
      <c r="AD30" s="443">
        <f t="shared" si="2"/>
        <v>720</v>
      </c>
      <c r="AE30" s="445">
        <f t="shared" si="2"/>
        <v>23625</v>
      </c>
      <c r="AF30" s="585" t="s">
        <v>325</v>
      </c>
      <c r="AG30" s="586"/>
    </row>
    <row r="31" spans="1:33" s="197" customFormat="1" ht="18" customHeight="1" x14ac:dyDescent="0.15">
      <c r="A31" s="583"/>
      <c r="B31" s="288" t="s">
        <v>326</v>
      </c>
      <c r="C31" s="448">
        <f>SUM(C11,C13,C15)</f>
        <v>4716</v>
      </c>
      <c r="D31" s="447">
        <f t="shared" ref="D31:AE31" si="3">SUM(D11,D13,D15)</f>
        <v>4795</v>
      </c>
      <c r="E31" s="447">
        <f t="shared" si="3"/>
        <v>10812</v>
      </c>
      <c r="F31" s="447">
        <f t="shared" si="3"/>
        <v>5253</v>
      </c>
      <c r="G31" s="447">
        <f>SUM(G11,G13,G15)</f>
        <v>5040</v>
      </c>
      <c r="H31" s="447">
        <f t="shared" si="3"/>
        <v>1054</v>
      </c>
      <c r="I31" s="447">
        <f t="shared" si="3"/>
        <v>2014</v>
      </c>
      <c r="J31" s="447">
        <f t="shared" si="3"/>
        <v>82</v>
      </c>
      <c r="K31" s="447">
        <f t="shared" si="3"/>
        <v>207</v>
      </c>
      <c r="L31" s="447">
        <f t="shared" si="3"/>
        <v>418</v>
      </c>
      <c r="M31" s="447">
        <f t="shared" si="3"/>
        <v>61</v>
      </c>
      <c r="N31" s="447">
        <f t="shared" si="3"/>
        <v>43</v>
      </c>
      <c r="O31" s="447">
        <f t="shared" si="3"/>
        <v>597</v>
      </c>
      <c r="P31" s="447">
        <f t="shared" si="3"/>
        <v>371</v>
      </c>
      <c r="Q31" s="447">
        <f t="shared" si="3"/>
        <v>321</v>
      </c>
      <c r="R31" s="447">
        <f t="shared" si="3"/>
        <v>167</v>
      </c>
      <c r="S31" s="447">
        <f t="shared" si="3"/>
        <v>108</v>
      </c>
      <c r="T31" s="447">
        <f t="shared" si="3"/>
        <v>61</v>
      </c>
      <c r="U31" s="447">
        <f t="shared" si="3"/>
        <v>89</v>
      </c>
      <c r="V31" s="447">
        <f t="shared" si="3"/>
        <v>35</v>
      </c>
      <c r="W31" s="447">
        <f t="shared" si="3"/>
        <v>2381</v>
      </c>
      <c r="X31" s="447">
        <f t="shared" si="3"/>
        <v>313</v>
      </c>
      <c r="Y31" s="447">
        <f t="shared" si="3"/>
        <v>15</v>
      </c>
      <c r="Z31" s="447">
        <f t="shared" si="3"/>
        <v>118</v>
      </c>
      <c r="AA31" s="447">
        <f t="shared" si="3"/>
        <v>41</v>
      </c>
      <c r="AB31" s="447">
        <f t="shared" si="3"/>
        <v>772</v>
      </c>
      <c r="AC31" s="447">
        <f t="shared" si="3"/>
        <v>70</v>
      </c>
      <c r="AD31" s="447">
        <f t="shared" si="3"/>
        <v>3069</v>
      </c>
      <c r="AE31" s="449">
        <f t="shared" si="3"/>
        <v>43023</v>
      </c>
      <c r="AF31" s="587"/>
      <c r="AG31" s="588"/>
    </row>
    <row r="32" spans="1:33" s="197" customFormat="1" ht="18" customHeight="1" x14ac:dyDescent="0.15">
      <c r="A32" s="583"/>
      <c r="B32" s="288" t="s">
        <v>327</v>
      </c>
      <c r="C32" s="458">
        <f>SUM(C17,C19,C21)</f>
        <v>1532</v>
      </c>
      <c r="D32" s="390">
        <f t="shared" ref="D32:AE32" si="4">SUM(D17,D19,D21)</f>
        <v>1970</v>
      </c>
      <c r="E32" s="390">
        <f t="shared" si="4"/>
        <v>4422</v>
      </c>
      <c r="F32" s="390">
        <f t="shared" si="4"/>
        <v>2102</v>
      </c>
      <c r="G32" s="390">
        <f t="shared" si="4"/>
        <v>2406</v>
      </c>
      <c r="H32" s="390">
        <f t="shared" si="4"/>
        <v>1000</v>
      </c>
      <c r="I32" s="390">
        <f t="shared" si="4"/>
        <v>1679</v>
      </c>
      <c r="J32" s="390">
        <f t="shared" si="4"/>
        <v>52</v>
      </c>
      <c r="K32" s="390">
        <f t="shared" si="4"/>
        <v>221</v>
      </c>
      <c r="L32" s="390">
        <f t="shared" si="4"/>
        <v>120</v>
      </c>
      <c r="M32" s="390">
        <f t="shared" si="4"/>
        <v>47</v>
      </c>
      <c r="N32" s="390">
        <f t="shared" si="4"/>
        <v>0</v>
      </c>
      <c r="O32" s="390">
        <f t="shared" si="4"/>
        <v>292</v>
      </c>
      <c r="P32" s="390">
        <f t="shared" si="4"/>
        <v>173</v>
      </c>
      <c r="Q32" s="390">
        <f t="shared" si="4"/>
        <v>174</v>
      </c>
      <c r="R32" s="390">
        <f t="shared" si="4"/>
        <v>24</v>
      </c>
      <c r="S32" s="390">
        <f t="shared" si="4"/>
        <v>59</v>
      </c>
      <c r="T32" s="390">
        <f t="shared" si="4"/>
        <v>42</v>
      </c>
      <c r="U32" s="390">
        <f t="shared" si="4"/>
        <v>32</v>
      </c>
      <c r="V32" s="390">
        <f t="shared" si="4"/>
        <v>10</v>
      </c>
      <c r="W32" s="390">
        <f t="shared" si="4"/>
        <v>685</v>
      </c>
      <c r="X32" s="390">
        <f t="shared" si="4"/>
        <v>149</v>
      </c>
      <c r="Y32" s="390">
        <f t="shared" si="4"/>
        <v>5</v>
      </c>
      <c r="Z32" s="390">
        <f t="shared" si="4"/>
        <v>34</v>
      </c>
      <c r="AA32" s="390">
        <f t="shared" si="4"/>
        <v>47</v>
      </c>
      <c r="AB32" s="390">
        <f t="shared" si="4"/>
        <v>485</v>
      </c>
      <c r="AC32" s="390">
        <f t="shared" si="4"/>
        <v>43</v>
      </c>
      <c r="AD32" s="390">
        <f t="shared" si="4"/>
        <v>1964</v>
      </c>
      <c r="AE32" s="459">
        <f t="shared" si="4"/>
        <v>19769</v>
      </c>
      <c r="AF32" s="460" t="s">
        <v>328</v>
      </c>
      <c r="AG32" s="461"/>
    </row>
    <row r="33" spans="1:34" ht="18" customHeight="1" x14ac:dyDescent="0.15">
      <c r="A33" s="583"/>
      <c r="B33" s="288" t="s">
        <v>329</v>
      </c>
      <c r="C33" s="458">
        <f>SUM(C23,C25,C27)</f>
        <v>6090</v>
      </c>
      <c r="D33" s="390">
        <f t="shared" ref="D33:AE33" si="5">SUM(D23,D25,D27)</f>
        <v>2323</v>
      </c>
      <c r="E33" s="390">
        <f t="shared" si="5"/>
        <v>7671</v>
      </c>
      <c r="F33" s="390">
        <f t="shared" si="5"/>
        <v>4318</v>
      </c>
      <c r="G33" s="390">
        <f t="shared" si="5"/>
        <v>6196</v>
      </c>
      <c r="H33" s="390">
        <f t="shared" si="5"/>
        <v>3667</v>
      </c>
      <c r="I33" s="390">
        <f t="shared" si="5"/>
        <v>7560</v>
      </c>
      <c r="J33" s="390">
        <f t="shared" si="5"/>
        <v>150</v>
      </c>
      <c r="K33" s="390">
        <f t="shared" si="5"/>
        <v>2277</v>
      </c>
      <c r="L33" s="390">
        <f t="shared" si="5"/>
        <v>233</v>
      </c>
      <c r="M33" s="390">
        <f t="shared" si="5"/>
        <v>138</v>
      </c>
      <c r="N33" s="390">
        <f t="shared" si="5"/>
        <v>59</v>
      </c>
      <c r="O33" s="390">
        <f t="shared" si="5"/>
        <v>1272</v>
      </c>
      <c r="P33" s="390">
        <f t="shared" si="5"/>
        <v>589</v>
      </c>
      <c r="Q33" s="390">
        <f t="shared" si="5"/>
        <v>442</v>
      </c>
      <c r="R33" s="390">
        <f t="shared" si="5"/>
        <v>249</v>
      </c>
      <c r="S33" s="390">
        <f t="shared" si="5"/>
        <v>183</v>
      </c>
      <c r="T33" s="390">
        <f t="shared" si="5"/>
        <v>177</v>
      </c>
      <c r="U33" s="390">
        <f t="shared" si="5"/>
        <v>351</v>
      </c>
      <c r="V33" s="390">
        <f t="shared" si="5"/>
        <v>474</v>
      </c>
      <c r="W33" s="390">
        <f t="shared" si="5"/>
        <v>6196</v>
      </c>
      <c r="X33" s="390">
        <f t="shared" si="5"/>
        <v>1237</v>
      </c>
      <c r="Y33" s="390">
        <f t="shared" si="5"/>
        <v>58</v>
      </c>
      <c r="Z33" s="390">
        <f t="shared" si="5"/>
        <v>112</v>
      </c>
      <c r="AA33" s="390">
        <f t="shared" si="5"/>
        <v>50</v>
      </c>
      <c r="AB33" s="390">
        <f t="shared" si="5"/>
        <v>8397</v>
      </c>
      <c r="AC33" s="390">
        <f t="shared" si="5"/>
        <v>647</v>
      </c>
      <c r="AD33" s="390">
        <f t="shared" si="5"/>
        <v>4690</v>
      </c>
      <c r="AE33" s="459">
        <f t="shared" si="5"/>
        <v>65806</v>
      </c>
      <c r="AF33" s="460" t="s">
        <v>330</v>
      </c>
      <c r="AG33" s="462"/>
    </row>
    <row r="34" spans="1:34" ht="18" customHeight="1" x14ac:dyDescent="0.15">
      <c r="A34" s="584"/>
      <c r="B34" s="463" t="s">
        <v>301</v>
      </c>
      <c r="C34" s="464">
        <f>SUM(C5,C7,C9,C11,C13,C15,C17,C19,C21,C23,C25,C27)</f>
        <v>14997</v>
      </c>
      <c r="D34" s="464">
        <f t="shared" ref="D34:AE34" si="6">SUM(D5,D7,D9,D11,D13,D15,D17,D19,D21,D23,D25,D27)</f>
        <v>10807</v>
      </c>
      <c r="E34" s="464">
        <f t="shared" si="6"/>
        <v>27755</v>
      </c>
      <c r="F34" s="464">
        <f t="shared" si="6"/>
        <v>14250</v>
      </c>
      <c r="G34" s="464">
        <f t="shared" si="6"/>
        <v>15948</v>
      </c>
      <c r="H34" s="464">
        <f t="shared" si="6"/>
        <v>6605</v>
      </c>
      <c r="I34" s="464">
        <f t="shared" si="6"/>
        <v>14673</v>
      </c>
      <c r="J34" s="464">
        <f t="shared" si="6"/>
        <v>335</v>
      </c>
      <c r="K34" s="464">
        <f t="shared" si="6"/>
        <v>3255</v>
      </c>
      <c r="L34" s="464">
        <f t="shared" si="6"/>
        <v>968</v>
      </c>
      <c r="M34" s="464">
        <f t="shared" si="6"/>
        <v>311</v>
      </c>
      <c r="N34" s="464">
        <f t="shared" si="6"/>
        <v>104</v>
      </c>
      <c r="O34" s="464">
        <f t="shared" si="6"/>
        <v>2613</v>
      </c>
      <c r="P34" s="464">
        <f t="shared" si="6"/>
        <v>1258</v>
      </c>
      <c r="Q34" s="464">
        <f t="shared" si="6"/>
        <v>1022</v>
      </c>
      <c r="R34" s="464">
        <f t="shared" si="6"/>
        <v>473</v>
      </c>
      <c r="S34" s="464">
        <f t="shared" si="6"/>
        <v>404</v>
      </c>
      <c r="T34" s="464">
        <f t="shared" si="6"/>
        <v>297</v>
      </c>
      <c r="U34" s="464">
        <f t="shared" si="6"/>
        <v>518</v>
      </c>
      <c r="V34" s="464">
        <f t="shared" si="6"/>
        <v>520</v>
      </c>
      <c r="W34" s="464">
        <f t="shared" si="6"/>
        <v>10249</v>
      </c>
      <c r="X34" s="464">
        <f t="shared" si="6"/>
        <v>2036</v>
      </c>
      <c r="Y34" s="464">
        <f t="shared" si="6"/>
        <v>140</v>
      </c>
      <c r="Z34" s="464">
        <f t="shared" si="6"/>
        <v>289</v>
      </c>
      <c r="AA34" s="464">
        <f t="shared" si="6"/>
        <v>142</v>
      </c>
      <c r="AB34" s="464">
        <f t="shared" si="6"/>
        <v>10805</v>
      </c>
      <c r="AC34" s="464">
        <f t="shared" si="6"/>
        <v>1006</v>
      </c>
      <c r="AD34" s="464">
        <f t="shared" si="6"/>
        <v>10443</v>
      </c>
      <c r="AE34" s="464">
        <f t="shared" si="6"/>
        <v>152223</v>
      </c>
      <c r="AF34" s="460" t="s">
        <v>331</v>
      </c>
      <c r="AG34" s="465"/>
    </row>
    <row r="35" spans="1:34" ht="18" customHeight="1" x14ac:dyDescent="0.15">
      <c r="A35" s="577" t="s">
        <v>305</v>
      </c>
      <c r="B35" s="442" t="s">
        <v>324</v>
      </c>
      <c r="C35" s="466">
        <f>SUM(C6,C8,C10)</f>
        <v>4961</v>
      </c>
      <c r="D35" s="467">
        <f t="shared" ref="D35:AE35" si="7">SUM(D6,D8,D10)</f>
        <v>3433</v>
      </c>
      <c r="E35" s="467">
        <f t="shared" si="7"/>
        <v>10300</v>
      </c>
      <c r="F35" s="467">
        <f t="shared" si="7"/>
        <v>5916</v>
      </c>
      <c r="G35" s="467">
        <f t="shared" si="7"/>
        <v>4626</v>
      </c>
      <c r="H35" s="467">
        <f t="shared" si="7"/>
        <v>1689</v>
      </c>
      <c r="I35" s="467">
        <f t="shared" si="7"/>
        <v>5465</v>
      </c>
      <c r="J35" s="467">
        <f t="shared" si="7"/>
        <v>95</v>
      </c>
      <c r="K35" s="467">
        <f t="shared" si="7"/>
        <v>994</v>
      </c>
      <c r="L35" s="467">
        <f t="shared" si="7"/>
        <v>341</v>
      </c>
      <c r="M35" s="467">
        <f t="shared" si="7"/>
        <v>170</v>
      </c>
      <c r="N35" s="467">
        <f t="shared" si="7"/>
        <v>4</v>
      </c>
      <c r="O35" s="467">
        <f t="shared" si="7"/>
        <v>1191</v>
      </c>
      <c r="P35" s="467">
        <f t="shared" si="7"/>
        <v>285</v>
      </c>
      <c r="Q35" s="467">
        <f t="shared" si="7"/>
        <v>181</v>
      </c>
      <c r="R35" s="467">
        <f t="shared" si="7"/>
        <v>72</v>
      </c>
      <c r="S35" s="467">
        <f t="shared" si="7"/>
        <v>150</v>
      </c>
      <c r="T35" s="467">
        <f t="shared" si="7"/>
        <v>30</v>
      </c>
      <c r="U35" s="467">
        <f t="shared" si="7"/>
        <v>85</v>
      </c>
      <c r="V35" s="467">
        <f t="shared" si="7"/>
        <v>3</v>
      </c>
      <c r="W35" s="467">
        <f t="shared" si="7"/>
        <v>2344</v>
      </c>
      <c r="X35" s="467">
        <f t="shared" si="7"/>
        <v>857</v>
      </c>
      <c r="Y35" s="467">
        <f t="shared" si="7"/>
        <v>184</v>
      </c>
      <c r="Z35" s="467">
        <f t="shared" si="7"/>
        <v>51</v>
      </c>
      <c r="AA35" s="467">
        <f t="shared" si="7"/>
        <v>10</v>
      </c>
      <c r="AB35" s="467">
        <f t="shared" si="7"/>
        <v>3275</v>
      </c>
      <c r="AC35" s="467">
        <f t="shared" si="7"/>
        <v>754</v>
      </c>
      <c r="AD35" s="467">
        <f t="shared" si="7"/>
        <v>1356</v>
      </c>
      <c r="AE35" s="468">
        <f t="shared" si="7"/>
        <v>48822</v>
      </c>
      <c r="AF35" s="460" t="s">
        <v>332</v>
      </c>
      <c r="AG35" s="469"/>
    </row>
    <row r="36" spans="1:34" ht="18" customHeight="1" thickBot="1" x14ac:dyDescent="0.2">
      <c r="A36" s="578"/>
      <c r="B36" s="288" t="s">
        <v>326</v>
      </c>
      <c r="C36" s="458">
        <f>SUM(C12,C14,C16)</f>
        <v>7938</v>
      </c>
      <c r="D36" s="390">
        <f t="shared" ref="D36:AE36" si="8">SUM(D12,D14,D16)</f>
        <v>7354</v>
      </c>
      <c r="E36" s="390">
        <f t="shared" si="8"/>
        <v>18192</v>
      </c>
      <c r="F36" s="390">
        <f t="shared" si="8"/>
        <v>9417</v>
      </c>
      <c r="G36" s="390">
        <f t="shared" si="8"/>
        <v>9760</v>
      </c>
      <c r="H36" s="390">
        <f t="shared" si="8"/>
        <v>1842</v>
      </c>
      <c r="I36" s="390">
        <f t="shared" si="8"/>
        <v>3125</v>
      </c>
      <c r="J36" s="390">
        <f t="shared" si="8"/>
        <v>152</v>
      </c>
      <c r="K36" s="390">
        <f t="shared" si="8"/>
        <v>390</v>
      </c>
      <c r="L36" s="390">
        <f t="shared" si="8"/>
        <v>650</v>
      </c>
      <c r="M36" s="390">
        <f t="shared" si="8"/>
        <v>98</v>
      </c>
      <c r="N36" s="390">
        <f t="shared" si="8"/>
        <v>91</v>
      </c>
      <c r="O36" s="390">
        <f t="shared" si="8"/>
        <v>1177</v>
      </c>
      <c r="P36" s="390">
        <f t="shared" si="8"/>
        <v>617</v>
      </c>
      <c r="Q36" s="390">
        <f t="shared" si="8"/>
        <v>732</v>
      </c>
      <c r="R36" s="390">
        <f t="shared" si="8"/>
        <v>290</v>
      </c>
      <c r="S36" s="390">
        <f t="shared" si="8"/>
        <v>192</v>
      </c>
      <c r="T36" s="390">
        <f t="shared" si="8"/>
        <v>122</v>
      </c>
      <c r="U36" s="390">
        <f t="shared" si="8"/>
        <v>173</v>
      </c>
      <c r="V36" s="390">
        <f t="shared" si="8"/>
        <v>69</v>
      </c>
      <c r="W36" s="390">
        <f t="shared" si="8"/>
        <v>4566</v>
      </c>
      <c r="X36" s="390">
        <f t="shared" si="8"/>
        <v>557</v>
      </c>
      <c r="Y36" s="390">
        <f t="shared" si="8"/>
        <v>42</v>
      </c>
      <c r="Z36" s="390">
        <f t="shared" si="8"/>
        <v>194</v>
      </c>
      <c r="AA36" s="390">
        <f t="shared" si="8"/>
        <v>65</v>
      </c>
      <c r="AB36" s="390">
        <f t="shared" si="8"/>
        <v>1432</v>
      </c>
      <c r="AC36" s="390">
        <f t="shared" si="8"/>
        <v>126</v>
      </c>
      <c r="AD36" s="390">
        <f t="shared" si="8"/>
        <v>5426</v>
      </c>
      <c r="AE36" s="459">
        <f t="shared" si="8"/>
        <v>74789</v>
      </c>
      <c r="AF36" s="470" t="s">
        <v>333</v>
      </c>
      <c r="AG36" s="471"/>
    </row>
    <row r="37" spans="1:34" ht="18" customHeight="1" x14ac:dyDescent="0.15">
      <c r="A37" s="578"/>
      <c r="B37" s="288" t="s">
        <v>327</v>
      </c>
      <c r="C37" s="458">
        <f>SUM(C18,C20,C22)</f>
        <v>2134</v>
      </c>
      <c r="D37" s="390">
        <f t="shared" ref="D37:AE37" si="9">SUM(D18,D20,D22)</f>
        <v>2732</v>
      </c>
      <c r="E37" s="390">
        <f t="shared" si="9"/>
        <v>6096</v>
      </c>
      <c r="F37" s="390">
        <f t="shared" si="9"/>
        <v>3261</v>
      </c>
      <c r="G37" s="390">
        <f t="shared" si="9"/>
        <v>4088</v>
      </c>
      <c r="H37" s="390">
        <f t="shared" si="9"/>
        <v>1493</v>
      </c>
      <c r="I37" s="390">
        <f t="shared" si="9"/>
        <v>2298</v>
      </c>
      <c r="J37" s="390">
        <f t="shared" si="9"/>
        <v>85</v>
      </c>
      <c r="K37" s="390">
        <f t="shared" si="9"/>
        <v>368</v>
      </c>
      <c r="L37" s="390">
        <f t="shared" si="9"/>
        <v>189</v>
      </c>
      <c r="M37" s="390">
        <f t="shared" si="9"/>
        <v>75</v>
      </c>
      <c r="N37" s="390">
        <f t="shared" si="9"/>
        <v>0</v>
      </c>
      <c r="O37" s="390">
        <f t="shared" si="9"/>
        <v>483</v>
      </c>
      <c r="P37" s="390">
        <f t="shared" si="9"/>
        <v>275</v>
      </c>
      <c r="Q37" s="390">
        <f t="shared" si="9"/>
        <v>288</v>
      </c>
      <c r="R37" s="390">
        <f t="shared" si="9"/>
        <v>33</v>
      </c>
      <c r="S37" s="390">
        <f t="shared" si="9"/>
        <v>75</v>
      </c>
      <c r="T37" s="390">
        <f t="shared" si="9"/>
        <v>65</v>
      </c>
      <c r="U37" s="390">
        <f t="shared" si="9"/>
        <v>49</v>
      </c>
      <c r="V37" s="390">
        <f t="shared" si="9"/>
        <v>18</v>
      </c>
      <c r="W37" s="390">
        <f t="shared" si="9"/>
        <v>1060</v>
      </c>
      <c r="X37" s="390">
        <f t="shared" si="9"/>
        <v>247</v>
      </c>
      <c r="Y37" s="390">
        <f t="shared" si="9"/>
        <v>6</v>
      </c>
      <c r="Z37" s="390">
        <f t="shared" si="9"/>
        <v>43</v>
      </c>
      <c r="AA37" s="390">
        <f t="shared" si="9"/>
        <v>59</v>
      </c>
      <c r="AB37" s="390">
        <f t="shared" si="9"/>
        <v>842</v>
      </c>
      <c r="AC37" s="390">
        <f t="shared" si="9"/>
        <v>54</v>
      </c>
      <c r="AD37" s="390">
        <f t="shared" si="9"/>
        <v>2468</v>
      </c>
      <c r="AE37" s="472">
        <f t="shared" si="9"/>
        <v>28884</v>
      </c>
      <c r="AF37" s="202"/>
      <c r="AG37" s="473"/>
      <c r="AH37" s="414"/>
    </row>
    <row r="38" spans="1:34" ht="18" customHeight="1" x14ac:dyDescent="0.15">
      <c r="A38" s="578"/>
      <c r="B38" s="288" t="s">
        <v>329</v>
      </c>
      <c r="C38" s="458">
        <f>SUM(C24,C26,C28)</f>
        <v>14741</v>
      </c>
      <c r="D38" s="390">
        <f t="shared" ref="D38:AE38" si="10">SUM(D24,D26,D28)</f>
        <v>5357</v>
      </c>
      <c r="E38" s="390">
        <f t="shared" si="10"/>
        <v>20615</v>
      </c>
      <c r="F38" s="390">
        <f t="shared" si="10"/>
        <v>13745</v>
      </c>
      <c r="G38" s="390">
        <f t="shared" si="10"/>
        <v>17790</v>
      </c>
      <c r="H38" s="390">
        <f t="shared" si="10"/>
        <v>8925</v>
      </c>
      <c r="I38" s="390">
        <f t="shared" si="10"/>
        <v>14350</v>
      </c>
      <c r="J38" s="390">
        <f t="shared" si="10"/>
        <v>361</v>
      </c>
      <c r="K38" s="390">
        <f t="shared" si="10"/>
        <v>4347</v>
      </c>
      <c r="L38" s="390">
        <f t="shared" si="10"/>
        <v>626</v>
      </c>
      <c r="M38" s="390">
        <f t="shared" si="10"/>
        <v>283</v>
      </c>
      <c r="N38" s="390">
        <f t="shared" si="10"/>
        <v>154</v>
      </c>
      <c r="O38" s="390">
        <f t="shared" si="10"/>
        <v>4915</v>
      </c>
      <c r="P38" s="390">
        <f t="shared" si="10"/>
        <v>1722</v>
      </c>
      <c r="Q38" s="390">
        <f t="shared" si="10"/>
        <v>1418</v>
      </c>
      <c r="R38" s="390">
        <f t="shared" si="10"/>
        <v>689</v>
      </c>
      <c r="S38" s="390">
        <f t="shared" si="10"/>
        <v>540</v>
      </c>
      <c r="T38" s="390">
        <f t="shared" si="10"/>
        <v>543</v>
      </c>
      <c r="U38" s="390">
        <f t="shared" si="10"/>
        <v>1039</v>
      </c>
      <c r="V38" s="390">
        <f t="shared" si="10"/>
        <v>1424</v>
      </c>
      <c r="W38" s="390">
        <f t="shared" si="10"/>
        <v>18453</v>
      </c>
      <c r="X38" s="390">
        <f t="shared" si="10"/>
        <v>3531</v>
      </c>
      <c r="Y38" s="390">
        <f t="shared" si="10"/>
        <v>259</v>
      </c>
      <c r="Z38" s="390">
        <f t="shared" si="10"/>
        <v>342</v>
      </c>
      <c r="AA38" s="390">
        <f t="shared" si="10"/>
        <v>115</v>
      </c>
      <c r="AB38" s="390">
        <f t="shared" si="10"/>
        <v>36489</v>
      </c>
      <c r="AC38" s="390">
        <f t="shared" si="10"/>
        <v>2530</v>
      </c>
      <c r="AD38" s="390">
        <f t="shared" si="10"/>
        <v>10267</v>
      </c>
      <c r="AE38" s="472">
        <f t="shared" si="10"/>
        <v>185570</v>
      </c>
      <c r="AF38" s="202"/>
      <c r="AG38" s="202"/>
    </row>
    <row r="39" spans="1:34" ht="18" customHeight="1" x14ac:dyDescent="0.15">
      <c r="A39" s="579"/>
      <c r="B39" s="463" t="s">
        <v>301</v>
      </c>
      <c r="C39" s="464">
        <f>SUM(C6,C8,C10,C12,C14,C16,C18,C20,C22,C24,C26,C28)</f>
        <v>29774</v>
      </c>
      <c r="D39" s="464">
        <f t="shared" ref="D39:AE39" si="11">SUM(D6,D8,D10,D12,D14,D16,D18,D20,D22,D24,D26,D28)</f>
        <v>18876</v>
      </c>
      <c r="E39" s="464">
        <f t="shared" si="11"/>
        <v>55203</v>
      </c>
      <c r="F39" s="464">
        <f t="shared" si="11"/>
        <v>32339</v>
      </c>
      <c r="G39" s="464">
        <f t="shared" si="11"/>
        <v>36264</v>
      </c>
      <c r="H39" s="464">
        <f t="shared" si="11"/>
        <v>13949</v>
      </c>
      <c r="I39" s="464">
        <f t="shared" si="11"/>
        <v>25238</v>
      </c>
      <c r="J39" s="464">
        <f t="shared" si="11"/>
        <v>693</v>
      </c>
      <c r="K39" s="464">
        <f t="shared" si="11"/>
        <v>6099</v>
      </c>
      <c r="L39" s="464">
        <f t="shared" si="11"/>
        <v>1806</v>
      </c>
      <c r="M39" s="464">
        <f t="shared" si="11"/>
        <v>626</v>
      </c>
      <c r="N39" s="464">
        <f t="shared" si="11"/>
        <v>249</v>
      </c>
      <c r="O39" s="464">
        <f t="shared" si="11"/>
        <v>7766</v>
      </c>
      <c r="P39" s="464">
        <f t="shared" si="11"/>
        <v>2899</v>
      </c>
      <c r="Q39" s="464">
        <f t="shared" si="11"/>
        <v>2619</v>
      </c>
      <c r="R39" s="464">
        <f t="shared" si="11"/>
        <v>1084</v>
      </c>
      <c r="S39" s="464">
        <f t="shared" si="11"/>
        <v>957</v>
      </c>
      <c r="T39" s="464">
        <f t="shared" si="11"/>
        <v>760</v>
      </c>
      <c r="U39" s="464">
        <f t="shared" si="11"/>
        <v>1346</v>
      </c>
      <c r="V39" s="464">
        <f t="shared" si="11"/>
        <v>1514</v>
      </c>
      <c r="W39" s="464">
        <f t="shared" si="11"/>
        <v>26423</v>
      </c>
      <c r="X39" s="464">
        <f t="shared" si="11"/>
        <v>5192</v>
      </c>
      <c r="Y39" s="464">
        <f t="shared" si="11"/>
        <v>491</v>
      </c>
      <c r="Z39" s="464">
        <f t="shared" si="11"/>
        <v>630</v>
      </c>
      <c r="AA39" s="464">
        <f t="shared" si="11"/>
        <v>249</v>
      </c>
      <c r="AB39" s="464">
        <f t="shared" si="11"/>
        <v>42038</v>
      </c>
      <c r="AC39" s="464">
        <f t="shared" si="11"/>
        <v>3464</v>
      </c>
      <c r="AD39" s="464">
        <f t="shared" si="11"/>
        <v>19517</v>
      </c>
      <c r="AE39" s="474">
        <f t="shared" si="11"/>
        <v>338065</v>
      </c>
      <c r="AF39" s="446"/>
    </row>
    <row r="40" spans="1:34" ht="18" customHeight="1" x14ac:dyDescent="0.15"/>
  </sheetData>
  <mergeCells count="17">
    <mergeCell ref="A35:A39"/>
    <mergeCell ref="AF3:AF4"/>
    <mergeCell ref="AG3:AG4"/>
    <mergeCell ref="A5:A6"/>
    <mergeCell ref="A7:A28"/>
    <mergeCell ref="A30:A34"/>
    <mergeCell ref="AF30:AG31"/>
    <mergeCell ref="A1:AG1"/>
    <mergeCell ref="A3:B4"/>
    <mergeCell ref="C3:M3"/>
    <mergeCell ref="N3:V3"/>
    <mergeCell ref="W3:Y3"/>
    <mergeCell ref="Z3:Z4"/>
    <mergeCell ref="AA3:AA4"/>
    <mergeCell ref="AB3:AC3"/>
    <mergeCell ref="AD3:AD4"/>
    <mergeCell ref="AE3:AE4"/>
  </mergeCells>
  <phoneticPr fontId="2"/>
  <conditionalFormatting sqref="C30:AD30">
    <cfRule type="expression" dxfId="49" priority="46">
      <formula>C30=LARGE($C$30:$AD$30,5)</formula>
    </cfRule>
    <cfRule type="expression" dxfId="48" priority="47">
      <formula>C30=LARGE($C$30:$AD$30,4)</formula>
    </cfRule>
    <cfRule type="expression" dxfId="47" priority="48">
      <formula>C30=LARGE($C$30:$AD$30,3)</formula>
    </cfRule>
    <cfRule type="expression" dxfId="46" priority="49">
      <formula>C30=LARGE($C$30:$AD$30,2)</formula>
    </cfRule>
    <cfRule type="expression" dxfId="45" priority="50">
      <formula>C30=LARGE($C$30:$AD$30,1)</formula>
    </cfRule>
  </conditionalFormatting>
  <conditionalFormatting sqref="C31:AD31">
    <cfRule type="expression" dxfId="44" priority="41">
      <formula>C31=LARGE($C$31:$AD$31,5)</formula>
    </cfRule>
    <cfRule type="expression" dxfId="43" priority="42">
      <formula>C31=LARGE($C$31:$AD$31,4)</formula>
    </cfRule>
    <cfRule type="expression" dxfId="42" priority="43">
      <formula>C31=LARGE($C$31:$AD$31,3)</formula>
    </cfRule>
    <cfRule type="expression" dxfId="41" priority="44">
      <formula>C31=LARGE($C$31:$AD$31,2)</formula>
    </cfRule>
    <cfRule type="expression" dxfId="40" priority="45">
      <formula>C31=LARGE($C$31:$AD$31,1)</formula>
    </cfRule>
  </conditionalFormatting>
  <conditionalFormatting sqref="C32:AD32">
    <cfRule type="expression" dxfId="39" priority="36">
      <formula>C32=LARGE($C$32:$AD$32,5)</formula>
    </cfRule>
    <cfRule type="expression" dxfId="38" priority="37">
      <formula>C32=LARGE($C$32:$AD$32,4)</formula>
    </cfRule>
    <cfRule type="expression" dxfId="37" priority="38">
      <formula>C32=LARGE($C$32:$AD$32,3)</formula>
    </cfRule>
    <cfRule type="expression" dxfId="36" priority="39">
      <formula>C32=LARGE($C$32:$AD$32,2)</formula>
    </cfRule>
    <cfRule type="expression" dxfId="35" priority="40">
      <formula>C32=LARGE($C$32:$AD$32,1)</formula>
    </cfRule>
  </conditionalFormatting>
  <conditionalFormatting sqref="C33:AD33">
    <cfRule type="expression" dxfId="34" priority="31">
      <formula>C33=LARGE($C$33:$AD$33,5)</formula>
    </cfRule>
    <cfRule type="expression" dxfId="33" priority="32">
      <formula>C33=LARGE($C$33:$AD$33,4)</formula>
    </cfRule>
    <cfRule type="expression" dxfId="32" priority="33">
      <formula>C33=LARGE($C$33:$AD$33,3)</formula>
    </cfRule>
    <cfRule type="expression" dxfId="31" priority="34">
      <formula>C33=LARGE($C$33:$AD$33,2)</formula>
    </cfRule>
    <cfRule type="expression" dxfId="30" priority="35">
      <formula>C33=LARGE($C$33:$AD$33,1)</formula>
    </cfRule>
  </conditionalFormatting>
  <conditionalFormatting sqref="C34:AD34">
    <cfRule type="expression" dxfId="29" priority="26">
      <formula>C34=LARGE($C$34:$AD$34,5)</formula>
    </cfRule>
    <cfRule type="expression" dxfId="28" priority="27">
      <formula>C34=LARGE($C$34:$AD$34,4)</formula>
    </cfRule>
    <cfRule type="expression" dxfId="27" priority="28">
      <formula>C34=LARGE($C$34:$AD$34,3)</formula>
    </cfRule>
    <cfRule type="expression" dxfId="26" priority="29">
      <formula>C34=LARGE($C$34:$AD$34,2)</formula>
    </cfRule>
    <cfRule type="expression" dxfId="25" priority="30">
      <formula>C34=LARGE($C$34:$AD$34,1)</formula>
    </cfRule>
  </conditionalFormatting>
  <conditionalFormatting sqref="C35:AD35">
    <cfRule type="expression" dxfId="24" priority="21">
      <formula>C35=LARGE($C$35:$AD$35,5)</formula>
    </cfRule>
    <cfRule type="expression" dxfId="23" priority="22">
      <formula>C35=LARGE($C$35:$AD$35,4)</formula>
    </cfRule>
    <cfRule type="expression" dxfId="22" priority="23">
      <formula>C35=LARGE($C$35:$AD$35,3)</formula>
    </cfRule>
    <cfRule type="expression" dxfId="21" priority="24">
      <formula>C35=LARGE($C$35:$AD$35,2)</formula>
    </cfRule>
    <cfRule type="expression" dxfId="20" priority="25">
      <formula>C35=LARGE($C$35:$AD$35,1)</formula>
    </cfRule>
  </conditionalFormatting>
  <conditionalFormatting sqref="C36:AD36">
    <cfRule type="expression" dxfId="19" priority="16">
      <formula>C36=LARGE($C$36:$AD$36,5)</formula>
    </cfRule>
    <cfRule type="expression" dxfId="18" priority="17">
      <formula>C36=LARGE($C$36:$AD$36,4)</formula>
    </cfRule>
    <cfRule type="expression" dxfId="17" priority="18">
      <formula>C36=LARGE($C$36:$AD$36,3)</formula>
    </cfRule>
    <cfRule type="expression" dxfId="16" priority="19">
      <formula>C36=LARGE($C$36:$AD$36,2)</formula>
    </cfRule>
    <cfRule type="expression" dxfId="15" priority="20">
      <formula>C36=LARGE($C$36:$AD$36,1)</formula>
    </cfRule>
  </conditionalFormatting>
  <conditionalFormatting sqref="C37:AD37">
    <cfRule type="expression" dxfId="14" priority="11">
      <formula>C37=LARGE($C$37:$AD$37,5)</formula>
    </cfRule>
    <cfRule type="expression" dxfId="13" priority="12">
      <formula>C37=LARGE($C$37:$AD$37,4)</formula>
    </cfRule>
    <cfRule type="expression" dxfId="12" priority="13">
      <formula>C37=LARGE($C$37:$AD$37,3)</formula>
    </cfRule>
    <cfRule type="expression" dxfId="11" priority="14">
      <formula>C37=LARGE($C$37:$AD$37,2)</formula>
    </cfRule>
    <cfRule type="expression" dxfId="10" priority="15">
      <formula>C37=LARGE($C$37:$AD$37,1)</formula>
    </cfRule>
  </conditionalFormatting>
  <conditionalFormatting sqref="C38:AD38">
    <cfRule type="expression" dxfId="9" priority="6">
      <formula>C38=LARGE($C$38:$AD$38,5)</formula>
    </cfRule>
    <cfRule type="expression" dxfId="8" priority="7">
      <formula>C38=LARGE($C$38:$AD$38,4)</formula>
    </cfRule>
    <cfRule type="expression" dxfId="7" priority="8">
      <formula>C38=LARGE($C$38:$AD$38,3)</formula>
    </cfRule>
    <cfRule type="expression" dxfId="6" priority="9">
      <formula>C38=LARGE($C$38:$AD$38,2)</formula>
    </cfRule>
    <cfRule type="expression" dxfId="5" priority="10">
      <formula>C38=LARGE($C$38:$AD$38,1)</formula>
    </cfRule>
  </conditionalFormatting>
  <conditionalFormatting sqref="C39:AD39">
    <cfRule type="expression" dxfId="4" priority="1">
      <formula>C39=LARGE($C$39:$AD$39,5)</formula>
    </cfRule>
    <cfRule type="expression" dxfId="3" priority="2">
      <formula>C39=LARGE($C$39:$AD$39,4)</formula>
    </cfRule>
    <cfRule type="expression" dxfId="2" priority="3">
      <formula>C39=LARGE($C$39:$AD$39,3)</formula>
    </cfRule>
    <cfRule type="expression" dxfId="1" priority="4">
      <formula>C39=LARGE($C$39:$AD$39,2)</formula>
    </cfRule>
    <cfRule type="expression" dxfId="0" priority="5">
      <formula>C39=LARGE($C$39:$AD$39,1)</formula>
    </cfRule>
  </conditionalFormatting>
  <pageMargins left="0.59055118110236215" right="0.59055118110236215" top="0.59055118110236215" bottom="0.59055118110236215" header="0.19685039370078741" footer="0.19685039370078741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①R7観光客月間入込客数・宿泊数</vt:lpstr>
      <vt:lpstr>②R7外国人観光客月間国別宿泊数</vt:lpstr>
      <vt:lpstr>③観光客入込推移S41から</vt:lpstr>
      <vt:lpstr>④外国人宿泊推移H14～</vt:lpstr>
      <vt:lpstr>⑤外国人国別宿泊推移H11～</vt:lpstr>
      <vt:lpstr>⑥期間毎外国人宿泊数・延泊数（上位５か国）</vt:lpstr>
      <vt:lpstr>①R7観光客月間入込客数・宿泊数!Print_Area</vt:lpstr>
      <vt:lpstr>②R7外国人観光客月間国別宿泊数!Print_Area</vt:lpstr>
      <vt:lpstr>③観光客入込推移S41から!Print_Area</vt:lpstr>
      <vt:lpstr>'④外国人宿泊推移H14～'!Print_Area</vt:lpstr>
      <vt:lpstr>'⑤外国人国別宿泊推移H11～'!Print_Area</vt:lpstr>
      <vt:lpstr>'⑥期間毎外国人宿泊数・延泊数（上位５か国）'!Print_Area</vt:lpstr>
      <vt:lpstr>③観光客入込推移S41から!Print_Titles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kankou103</dc:creator>
  <cp:lastModifiedBy>観光係(佐藤)</cp:lastModifiedBy>
  <cp:lastPrinted>2026-05-14T01:12:08Z</cp:lastPrinted>
  <dcterms:created xsi:type="dcterms:W3CDTF">2017-07-03T07:02:53Z</dcterms:created>
  <dcterms:modified xsi:type="dcterms:W3CDTF">2026-05-14T01:12:26Z</dcterms:modified>
</cp:coreProperties>
</file>