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2.128.1\04040 商工観光課\20 観光係\14 ビジョン・計画・調査\観光統計\★観光入込\R5入込\R5結果\公表用ファイル\下期\"/>
    </mc:Choice>
  </mc:AlternateContent>
  <xr:revisionPtr revIDLastSave="0" documentId="13_ncr:1_{6F083CC2-55AC-433A-A0C0-9C111A6D3D8E}" xr6:coauthVersionLast="47" xr6:coauthVersionMax="47" xr10:uidLastSave="{00000000-0000-0000-0000-000000000000}"/>
  <bookViews>
    <workbookView xWindow="-108" yWindow="-108" windowWidth="23256" windowHeight="14856" tabRatio="841" firstSheet="2" activeTab="2" xr2:uid="{00000000-000D-0000-FFFF-FFFF00000000}"/>
  </bookViews>
  <sheets>
    <sheet name="①R５観光客月間入込客数・宿泊数" sheetId="2" r:id="rId1"/>
    <sheet name="②R5外国人観光客月間国別宿泊数" sheetId="4" r:id="rId2"/>
    <sheet name="③観光客入込推移S41から" sheetId="5" r:id="rId3"/>
    <sheet name="④外国人宿泊推移H14～" sheetId="6" r:id="rId4"/>
    <sheet name="⑤外国人国別宿泊推移H11から" sheetId="7" r:id="rId5"/>
  </sheets>
  <definedNames>
    <definedName name="_xlnm.Print_Area" localSheetId="1">②R5外国人観光客月間国別宿泊数!$A$1:$AF$38</definedName>
    <definedName name="_xlnm.Print_Area" localSheetId="2">③観光客入込推移S41から!$A$1:$W$61</definedName>
    <definedName name="_xlnm.Print_Area" localSheetId="3">'④外国人宿泊推移H14～'!$A$1:$W$35</definedName>
    <definedName name="_xlnm.Print_Area" localSheetId="4">⑤外国人国別宿泊推移H11から!$A$1:$AH$54</definedName>
    <definedName name="_xlnm.Print_Titles" localSheetId="2">③観光客入込推移S41から!$2:$2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4" l="1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B42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B41" i="4"/>
  <c r="B40" i="4"/>
  <c r="N27" i="2"/>
  <c r="AE35" i="4" l="1"/>
  <c r="AE31" i="4"/>
  <c r="AH54" i="7" l="1"/>
  <c r="AH53" i="7"/>
  <c r="B31" i="4"/>
  <c r="B34" i="4" s="1"/>
  <c r="O59" i="5"/>
  <c r="N59" i="5"/>
  <c r="O58" i="5"/>
  <c r="N58" i="5"/>
  <c r="O57" i="5"/>
  <c r="N57" i="5"/>
  <c r="O56" i="5"/>
  <c r="N56" i="5"/>
  <c r="O55" i="5"/>
  <c r="N55" i="5"/>
  <c r="O60" i="5"/>
  <c r="P60" i="5"/>
  <c r="H60" i="5"/>
  <c r="I60" i="5"/>
  <c r="J60" i="5"/>
  <c r="K60" i="5"/>
  <c r="L60" i="5"/>
  <c r="M60" i="5"/>
  <c r="AD17" i="4"/>
  <c r="AF17" i="4" s="1"/>
  <c r="AD18" i="4"/>
  <c r="AF18" i="4" s="1"/>
  <c r="AD19" i="4"/>
  <c r="AF19" i="4" s="1"/>
  <c r="AD20" i="4"/>
  <c r="AF20" i="4" s="1"/>
  <c r="AD21" i="4"/>
  <c r="AF21" i="4" s="1"/>
  <c r="AD22" i="4"/>
  <c r="AF22" i="4" s="1"/>
  <c r="AD23" i="4"/>
  <c r="AF23" i="4" s="1"/>
  <c r="AD24" i="4"/>
  <c r="AF24" i="4" s="1"/>
  <c r="AD25" i="4"/>
  <c r="AF25" i="4" s="1"/>
  <c r="AD26" i="4"/>
  <c r="AF26" i="4" s="1"/>
  <c r="AD27" i="4"/>
  <c r="AF27" i="4" s="1"/>
  <c r="AD28" i="4"/>
  <c r="AF28" i="4" s="1"/>
  <c r="U26" i="2"/>
  <c r="S26" i="2"/>
  <c r="S22" i="2"/>
  <c r="H27" i="2"/>
  <c r="I27" i="2"/>
  <c r="J27" i="2"/>
  <c r="K27" i="2"/>
  <c r="L27" i="2"/>
  <c r="M27" i="2"/>
  <c r="G27" i="2"/>
  <c r="U28" i="2"/>
  <c r="T28" i="2"/>
  <c r="P28" i="2"/>
  <c r="U22" i="2"/>
  <c r="T22" i="2"/>
  <c r="U21" i="2"/>
  <c r="T21" i="2"/>
  <c r="U20" i="2"/>
  <c r="T20" i="2"/>
  <c r="U19" i="2"/>
  <c r="T19" i="2"/>
  <c r="T16" i="2"/>
  <c r="S16" i="2"/>
  <c r="S15" i="2"/>
  <c r="U5" i="2"/>
  <c r="U6" i="2"/>
  <c r="U7" i="2"/>
  <c r="U8" i="2"/>
  <c r="U9" i="2"/>
  <c r="U10" i="2"/>
  <c r="U11" i="2"/>
  <c r="U12" i="2"/>
  <c r="U13" i="2"/>
  <c r="U14" i="2"/>
  <c r="U15" i="2"/>
  <c r="U16" i="2"/>
  <c r="U4" i="2"/>
  <c r="T4" i="2"/>
  <c r="T5" i="2"/>
  <c r="T6" i="2"/>
  <c r="T7" i="2"/>
  <c r="T8" i="2"/>
  <c r="T9" i="2"/>
  <c r="T10" i="2"/>
  <c r="T11" i="2"/>
  <c r="T12" i="2"/>
  <c r="T13" i="2"/>
  <c r="T14" i="2"/>
  <c r="T15" i="2"/>
  <c r="S4" i="2"/>
  <c r="P26" i="2"/>
  <c r="T26" i="2" s="1"/>
  <c r="P25" i="2"/>
  <c r="T25" i="2" s="1"/>
  <c r="P24" i="2"/>
  <c r="T24" i="2" s="1"/>
  <c r="P23" i="2"/>
  <c r="T23" i="2" s="1"/>
  <c r="P22" i="2"/>
  <c r="P21" i="2"/>
  <c r="P20" i="2"/>
  <c r="P19" i="2"/>
  <c r="O19" i="2"/>
  <c r="N19" i="2" s="1"/>
  <c r="O20" i="2"/>
  <c r="N20" i="2" s="1"/>
  <c r="O21" i="2"/>
  <c r="O22" i="2"/>
  <c r="N22" i="2" s="1"/>
  <c r="P18" i="2"/>
  <c r="O18" i="2"/>
  <c r="P16" i="2"/>
  <c r="N16" i="2" s="1"/>
  <c r="P5" i="2"/>
  <c r="P6" i="2"/>
  <c r="P7" i="2"/>
  <c r="P8" i="2"/>
  <c r="N8" i="2" s="1"/>
  <c r="P9" i="2"/>
  <c r="N9" i="2" s="1"/>
  <c r="P10" i="2"/>
  <c r="P11" i="2"/>
  <c r="P12" i="2"/>
  <c r="N12" i="2" s="1"/>
  <c r="P13" i="2"/>
  <c r="P14" i="2"/>
  <c r="P15" i="2"/>
  <c r="P17" i="2"/>
  <c r="N17" i="2" s="1"/>
  <c r="P4" i="2"/>
  <c r="O4" i="2"/>
  <c r="O17" i="2"/>
  <c r="O16" i="2"/>
  <c r="O15" i="2"/>
  <c r="N15" i="2" s="1"/>
  <c r="O14" i="2"/>
  <c r="N14" i="2" s="1"/>
  <c r="O13" i="2"/>
  <c r="N13" i="2"/>
  <c r="O12" i="2"/>
  <c r="O11" i="2"/>
  <c r="N11" i="2"/>
  <c r="O10" i="2"/>
  <c r="N10" i="2"/>
  <c r="O9" i="2"/>
  <c r="O8" i="2"/>
  <c r="O7" i="2"/>
  <c r="N7" i="2"/>
  <c r="O6" i="2"/>
  <c r="N6" i="2"/>
  <c r="O5" i="2"/>
  <c r="N5" i="2"/>
  <c r="O28" i="2"/>
  <c r="O23" i="2"/>
  <c r="O24" i="2"/>
  <c r="N24" i="2" s="1"/>
  <c r="U24" i="2" s="1"/>
  <c r="O25" i="2"/>
  <c r="O26" i="2"/>
  <c r="H18" i="2"/>
  <c r="I18" i="2"/>
  <c r="J18" i="2"/>
  <c r="K18" i="2"/>
  <c r="L18" i="2"/>
  <c r="M18" i="2"/>
  <c r="W9" i="6"/>
  <c r="W8" i="6"/>
  <c r="W7" i="6"/>
  <c r="W5" i="6"/>
  <c r="W4" i="6"/>
  <c r="Q59" i="5"/>
  <c r="N28" i="2" l="1"/>
  <c r="N25" i="2"/>
  <c r="U25" i="2" s="1"/>
  <c r="N26" i="2"/>
  <c r="N23" i="2"/>
  <c r="U23" i="2" s="1"/>
  <c r="N21" i="2"/>
  <c r="N4" i="2"/>
  <c r="P58" i="5"/>
  <c r="Q58" i="5" s="1"/>
  <c r="AH52" i="7"/>
  <c r="AH51" i="7"/>
  <c r="V34" i="6"/>
  <c r="V16" i="6"/>
  <c r="C31" i="4" l="1"/>
  <c r="AD15" i="4"/>
  <c r="AD11" i="4"/>
  <c r="AD9" i="4"/>
  <c r="AD7" i="4"/>
  <c r="AD5" i="4"/>
  <c r="AD6" i="4"/>
  <c r="AD8" i="4"/>
  <c r="AD10" i="4"/>
  <c r="AD12" i="4"/>
  <c r="AD13" i="4"/>
  <c r="AD14" i="4"/>
  <c r="AD16" i="4"/>
  <c r="AF16" i="4" s="1"/>
  <c r="W34" i="6" l="1"/>
  <c r="W16" i="6"/>
  <c r="F23" i="2"/>
  <c r="F27" i="2" s="1"/>
  <c r="G23" i="2"/>
  <c r="E23" i="2"/>
  <c r="E27" i="2" s="1"/>
  <c r="B19" i="2"/>
  <c r="C19" i="2"/>
  <c r="D19" i="2"/>
  <c r="E19" i="2"/>
  <c r="F19" i="2"/>
  <c r="U34" i="6"/>
  <c r="U16" i="6"/>
  <c r="AH49" i="7"/>
  <c r="AH50" i="7"/>
  <c r="C23" i="2"/>
  <c r="C27" i="2" s="1"/>
  <c r="D23" i="2"/>
  <c r="D27" i="2" s="1"/>
  <c r="B23" i="2"/>
  <c r="G19" i="2"/>
  <c r="B27" i="2" l="1"/>
  <c r="AH5" i="7"/>
  <c r="R60" i="5" l="1"/>
  <c r="S60" i="5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Y38" i="4" s="1"/>
  <c r="Z35" i="4"/>
  <c r="Z38" i="4" s="1"/>
  <c r="AA35" i="4"/>
  <c r="AA38" i="4" s="1"/>
  <c r="AB35" i="4"/>
  <c r="AC35" i="4"/>
  <c r="B35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Y34" i="4" s="1"/>
  <c r="Z31" i="4"/>
  <c r="Z34" i="4" s="1"/>
  <c r="AA31" i="4"/>
  <c r="AA34" i="4" s="1"/>
  <c r="AB31" i="4"/>
  <c r="AC31" i="4"/>
  <c r="S21" i="2" l="1"/>
  <c r="X38" i="4"/>
  <c r="X34" i="4"/>
  <c r="U38" i="4"/>
  <c r="U34" i="4"/>
  <c r="T38" i="4"/>
  <c r="S38" i="4"/>
  <c r="R38" i="4"/>
  <c r="Q38" i="4"/>
  <c r="T34" i="4"/>
  <c r="S34" i="4"/>
  <c r="R34" i="4"/>
  <c r="Q34" i="4"/>
  <c r="C16" i="2"/>
  <c r="C60" i="5" s="1"/>
  <c r="D16" i="2"/>
  <c r="D60" i="5" s="1"/>
  <c r="E16" i="2"/>
  <c r="E60" i="5" s="1"/>
  <c r="F16" i="2"/>
  <c r="F60" i="5" s="1"/>
  <c r="G16" i="2"/>
  <c r="G60" i="5" s="1"/>
  <c r="B16" i="2"/>
  <c r="S20" i="2"/>
  <c r="S19" i="2"/>
  <c r="S5" i="2"/>
  <c r="S6" i="2"/>
  <c r="S7" i="2"/>
  <c r="S8" i="2"/>
  <c r="S9" i="2"/>
  <c r="S10" i="2"/>
  <c r="S11" i="2"/>
  <c r="S12" i="2"/>
  <c r="S13" i="2"/>
  <c r="S14" i="2"/>
  <c r="B60" i="5" l="1"/>
  <c r="N18" i="2"/>
  <c r="C18" i="2"/>
  <c r="C28" i="2"/>
  <c r="D18" i="2"/>
  <c r="D28" i="2"/>
  <c r="B18" i="2"/>
  <c r="B28" i="2"/>
  <c r="G18" i="2"/>
  <c r="G28" i="2"/>
  <c r="E18" i="2"/>
  <c r="E28" i="2"/>
  <c r="F18" i="2"/>
  <c r="F28" i="2"/>
  <c r="S23" i="2"/>
  <c r="O54" i="5"/>
  <c r="N54" i="5"/>
  <c r="O53" i="5"/>
  <c r="N53" i="5"/>
  <c r="O52" i="5"/>
  <c r="N52" i="5"/>
  <c r="P52" i="5" s="1"/>
  <c r="O51" i="5"/>
  <c r="N51" i="5"/>
  <c r="O50" i="5"/>
  <c r="N50" i="5"/>
  <c r="O49" i="5"/>
  <c r="N49" i="5"/>
  <c r="O48" i="5"/>
  <c r="N48" i="5"/>
  <c r="P48" i="5" s="1"/>
  <c r="O47" i="5"/>
  <c r="N47" i="5"/>
  <c r="P47" i="5" s="1"/>
  <c r="O46" i="5"/>
  <c r="N46" i="5"/>
  <c r="O45" i="5"/>
  <c r="N45" i="5"/>
  <c r="O44" i="5"/>
  <c r="N44" i="5"/>
  <c r="P44" i="5" s="1"/>
  <c r="O43" i="5"/>
  <c r="N43" i="5"/>
  <c r="P43" i="5" s="1"/>
  <c r="S42" i="5"/>
  <c r="R42" i="5"/>
  <c r="O42" i="5"/>
  <c r="N42" i="5"/>
  <c r="O41" i="5"/>
  <c r="N41" i="5"/>
  <c r="O40" i="5"/>
  <c r="N40" i="5"/>
  <c r="O39" i="5"/>
  <c r="N39" i="5"/>
  <c r="O38" i="5"/>
  <c r="P38" i="5" s="1"/>
  <c r="N38" i="5"/>
  <c r="O37" i="5"/>
  <c r="N37" i="5"/>
  <c r="O36" i="5"/>
  <c r="N36" i="5"/>
  <c r="O35" i="5"/>
  <c r="N35" i="5"/>
  <c r="O34" i="5"/>
  <c r="P34" i="5" s="1"/>
  <c r="N34" i="5"/>
  <c r="O33" i="5"/>
  <c r="N33" i="5"/>
  <c r="O32" i="5"/>
  <c r="N32" i="5"/>
  <c r="O31" i="5"/>
  <c r="N31" i="5"/>
  <c r="O30" i="5"/>
  <c r="P30" i="5" s="1"/>
  <c r="N30" i="5"/>
  <c r="O29" i="5"/>
  <c r="N29" i="5"/>
  <c r="O28" i="5"/>
  <c r="N28" i="5"/>
  <c r="O27" i="5"/>
  <c r="N27" i="5"/>
  <c r="O26" i="5"/>
  <c r="P26" i="5" s="1"/>
  <c r="N26" i="5"/>
  <c r="O25" i="5"/>
  <c r="N25" i="5"/>
  <c r="O24" i="5"/>
  <c r="N24" i="5"/>
  <c r="O23" i="5"/>
  <c r="N23" i="5"/>
  <c r="O22" i="5"/>
  <c r="P22" i="5" s="1"/>
  <c r="N22" i="5"/>
  <c r="O21" i="5"/>
  <c r="N21" i="5"/>
  <c r="O20" i="5"/>
  <c r="N20" i="5"/>
  <c r="O19" i="5"/>
  <c r="N19" i="5"/>
  <c r="O18" i="5"/>
  <c r="P18" i="5" s="1"/>
  <c r="N18" i="5"/>
  <c r="O17" i="5"/>
  <c r="N17" i="5"/>
  <c r="O16" i="5"/>
  <c r="N16" i="5"/>
  <c r="O15" i="5"/>
  <c r="N15" i="5"/>
  <c r="O14" i="5"/>
  <c r="P14" i="5" s="1"/>
  <c r="N14" i="5"/>
  <c r="O13" i="5"/>
  <c r="N13" i="5"/>
  <c r="O12" i="5"/>
  <c r="N12" i="5"/>
  <c r="O11" i="5"/>
  <c r="N11" i="5"/>
  <c r="O10" i="5"/>
  <c r="P10" i="5" s="1"/>
  <c r="N10" i="5"/>
  <c r="O9" i="5"/>
  <c r="N9" i="5"/>
  <c r="O8" i="5"/>
  <c r="N8" i="5"/>
  <c r="O7" i="5"/>
  <c r="N7" i="5"/>
  <c r="O6" i="5"/>
  <c r="P6" i="5" s="1"/>
  <c r="N6" i="5"/>
  <c r="O5" i="5"/>
  <c r="N5" i="5"/>
  <c r="O4" i="5"/>
  <c r="N4" i="5"/>
  <c r="O3" i="5"/>
  <c r="N3" i="5"/>
  <c r="P3" i="5" s="1"/>
  <c r="N60" i="5" l="1"/>
  <c r="Q60" i="5" s="1"/>
  <c r="P27" i="5"/>
  <c r="P54" i="5"/>
  <c r="P31" i="5"/>
  <c r="Q31" i="5" s="1"/>
  <c r="P35" i="5"/>
  <c r="P12" i="5"/>
  <c r="P23" i="5"/>
  <c r="Q23" i="5" s="1"/>
  <c r="P8" i="5"/>
  <c r="P19" i="5"/>
  <c r="Q19" i="5" s="1"/>
  <c r="P39" i="5"/>
  <c r="P4" i="5"/>
  <c r="P15" i="5"/>
  <c r="Q16" i="5" s="1"/>
  <c r="P42" i="5"/>
  <c r="S25" i="2"/>
  <c r="S24" i="2"/>
  <c r="P46" i="5"/>
  <c r="P50" i="5"/>
  <c r="P7" i="5"/>
  <c r="Q7" i="5" s="1"/>
  <c r="Q39" i="5"/>
  <c r="Q43" i="5"/>
  <c r="Q47" i="5"/>
  <c r="P51" i="5"/>
  <c r="Q35" i="5"/>
  <c r="Q4" i="5"/>
  <c r="P16" i="5"/>
  <c r="P20" i="5"/>
  <c r="P24" i="5"/>
  <c r="P28" i="5"/>
  <c r="Q28" i="5" s="1"/>
  <c r="P32" i="5"/>
  <c r="Q32" i="5" s="1"/>
  <c r="P36" i="5"/>
  <c r="Q36" i="5" s="1"/>
  <c r="P40" i="5"/>
  <c r="Q15" i="5"/>
  <c r="P5" i="5"/>
  <c r="Q5" i="5" s="1"/>
  <c r="P9" i="5"/>
  <c r="P13" i="5"/>
  <c r="Q13" i="5" s="1"/>
  <c r="P17" i="5"/>
  <c r="P21" i="5"/>
  <c r="P25" i="5"/>
  <c r="P29" i="5"/>
  <c r="Q30" i="5" s="1"/>
  <c r="P33" i="5"/>
  <c r="P37" i="5"/>
  <c r="Q37" i="5" s="1"/>
  <c r="P41" i="5"/>
  <c r="Q41" i="5" s="1"/>
  <c r="P11" i="5"/>
  <c r="Q11" i="5" s="1"/>
  <c r="Q27" i="5"/>
  <c r="P45" i="5"/>
  <c r="Q45" i="5" s="1"/>
  <c r="P49" i="5"/>
  <c r="Q49" i="5" s="1"/>
  <c r="P53" i="5"/>
  <c r="Q8" i="5"/>
  <c r="Q24" i="5"/>
  <c r="Q40" i="5"/>
  <c r="Q6" i="5"/>
  <c r="Q22" i="5"/>
  <c r="Q26" i="5"/>
  <c r="Q44" i="5"/>
  <c r="Q46" i="5"/>
  <c r="Q48" i="5"/>
  <c r="Q50" i="5"/>
  <c r="Q54" i="5"/>
  <c r="Q9" i="5" l="1"/>
  <c r="S28" i="2"/>
  <c r="T60" i="5"/>
  <c r="Q20" i="5"/>
  <c r="Q42" i="5"/>
  <c r="Q38" i="5"/>
  <c r="Q17" i="5"/>
  <c r="Q51" i="5"/>
  <c r="Q12" i="5"/>
  <c r="Q33" i="5"/>
  <c r="Q52" i="5"/>
  <c r="Q29" i="5"/>
  <c r="Q53" i="5"/>
  <c r="Q14" i="5"/>
  <c r="Q25" i="5"/>
  <c r="Q18" i="5"/>
  <c r="Q34" i="5"/>
  <c r="Q10" i="5"/>
  <c r="Q21" i="5"/>
  <c r="AD31" i="4" l="1"/>
  <c r="AF31" i="4" s="1"/>
  <c r="AD35" i="4"/>
  <c r="AF35" i="4" s="1"/>
  <c r="C38" i="4" l="1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V38" i="4"/>
  <c r="W38" i="4"/>
  <c r="AB38" i="4"/>
  <c r="AC38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V34" i="4"/>
  <c r="W34" i="4"/>
  <c r="AB34" i="4"/>
  <c r="AC34" i="4"/>
  <c r="AD34" i="4"/>
  <c r="B38" i="4"/>
  <c r="AD38" i="4"/>
  <c r="AF5" i="4" l="1"/>
  <c r="AF6" i="4"/>
  <c r="AF7" i="4"/>
  <c r="AF8" i="4"/>
  <c r="AF9" i="4"/>
  <c r="AF10" i="4"/>
  <c r="AF11" i="4"/>
  <c r="AF12" i="4"/>
  <c r="AF13" i="4"/>
  <c r="AF14" i="4"/>
  <c r="AF15" i="4"/>
  <c r="AH42" i="7" l="1"/>
  <c r="AH41" i="7"/>
  <c r="AH40" i="7" l="1"/>
  <c r="AH39" i="7"/>
  <c r="AH38" i="7"/>
  <c r="AH37" i="7"/>
  <c r="AH36" i="7"/>
  <c r="AH35" i="7"/>
  <c r="AH34" i="7"/>
  <c r="AH33" i="7"/>
  <c r="AH32" i="7"/>
  <c r="AH31" i="7"/>
  <c r="AH30" i="7"/>
  <c r="AH29" i="7"/>
  <c r="AH28" i="7"/>
  <c r="AH27" i="7"/>
  <c r="AH26" i="7"/>
  <c r="AH25" i="7"/>
  <c r="AH24" i="7"/>
  <c r="AH23" i="7"/>
  <c r="AH22" i="7"/>
  <c r="AH21" i="7"/>
  <c r="AH20" i="7"/>
  <c r="AH19" i="7"/>
  <c r="AH18" i="7"/>
  <c r="AH17" i="7"/>
  <c r="AH16" i="7"/>
  <c r="AH15" i="7"/>
  <c r="AH14" i="7"/>
  <c r="AH13" i="7"/>
  <c r="AH12" i="7"/>
  <c r="AH11" i="7"/>
  <c r="AH10" i="7"/>
  <c r="AH9" i="7"/>
  <c r="AH8" i="7"/>
  <c r="AH7" i="7"/>
  <c r="AH6" i="7"/>
</calcChain>
</file>

<file path=xl/sharedStrings.xml><?xml version="1.0" encoding="utf-8"?>
<sst xmlns="http://schemas.openxmlformats.org/spreadsheetml/2006/main" count="453" uniqueCount="320">
  <si>
    <t>区分</t>
    <rPh sb="0" eb="2">
      <t>クブン</t>
    </rPh>
    <phoneticPr fontId="1"/>
  </si>
  <si>
    <t>４月</t>
    <rPh sb="0" eb="2">
      <t>４ツキ</t>
    </rPh>
    <phoneticPr fontId="1"/>
  </si>
  <si>
    <t>５月</t>
    <rPh sb="0" eb="2">
      <t>５ツキ</t>
    </rPh>
    <phoneticPr fontId="1"/>
  </si>
  <si>
    <t>６月</t>
    <rPh sb="0" eb="2">
      <t>６ツキ</t>
    </rPh>
    <phoneticPr fontId="1"/>
  </si>
  <si>
    <t>７月</t>
    <rPh sb="0" eb="2">
      <t>７ツキ</t>
    </rPh>
    <phoneticPr fontId="1"/>
  </si>
  <si>
    <t>８月</t>
    <rPh sb="0" eb="2">
      <t>８ツキ</t>
    </rPh>
    <phoneticPr fontId="1"/>
  </si>
  <si>
    <t>９月</t>
    <rPh sb="0" eb="2">
      <t>９ツキ</t>
    </rPh>
    <phoneticPr fontId="1"/>
  </si>
  <si>
    <t>１０月</t>
    <rPh sb="0" eb="3">
      <t>１０ツキ</t>
    </rPh>
    <phoneticPr fontId="1"/>
  </si>
  <si>
    <t>１１月</t>
    <rPh sb="0" eb="3">
      <t>１１ツキ</t>
    </rPh>
    <phoneticPr fontId="1"/>
  </si>
  <si>
    <t>１２月</t>
    <rPh sb="0" eb="3">
      <t>１２ツキ</t>
    </rPh>
    <phoneticPr fontId="1"/>
  </si>
  <si>
    <t>１月</t>
    <rPh sb="0" eb="2">
      <t>１ツキ</t>
    </rPh>
    <phoneticPr fontId="1"/>
  </si>
  <si>
    <t>２月</t>
    <rPh sb="0" eb="2">
      <t>２ツキ</t>
    </rPh>
    <phoneticPr fontId="1"/>
  </si>
  <si>
    <t>３月</t>
    <rPh sb="0" eb="2">
      <t>３ツキ</t>
    </rPh>
    <phoneticPr fontId="1"/>
  </si>
  <si>
    <t>合計</t>
    <rPh sb="0" eb="2">
      <t>ゴウケイ</t>
    </rPh>
    <phoneticPr fontId="1"/>
  </si>
  <si>
    <t>上半期</t>
    <rPh sb="0" eb="3">
      <t>カミハンキ</t>
    </rPh>
    <phoneticPr fontId="1"/>
  </si>
  <si>
    <t>下半期</t>
    <rPh sb="0" eb="3">
      <t>シモハンキ</t>
    </rPh>
    <phoneticPr fontId="1"/>
  </si>
  <si>
    <t>鳥沼公園</t>
    <rPh sb="0" eb="1">
      <t>トリ</t>
    </rPh>
    <rPh sb="1" eb="2">
      <t>ヌマ</t>
    </rPh>
    <rPh sb="2" eb="4">
      <t>コウエン</t>
    </rPh>
    <phoneticPr fontId="1"/>
  </si>
  <si>
    <t>朝日ヶ丘公園</t>
    <rPh sb="0" eb="2">
      <t>アサヒ</t>
    </rPh>
    <rPh sb="3" eb="4">
      <t>オカ</t>
    </rPh>
    <rPh sb="4" eb="6">
      <t>コウエン</t>
    </rPh>
    <phoneticPr fontId="1"/>
  </si>
  <si>
    <t>中心標公園</t>
    <rPh sb="0" eb="2">
      <t>チュウシン</t>
    </rPh>
    <rPh sb="2" eb="3">
      <t>ヒョウ</t>
    </rPh>
    <rPh sb="3" eb="5">
      <t>コウエン</t>
    </rPh>
    <phoneticPr fontId="1"/>
  </si>
  <si>
    <t>道立公園エリア</t>
    <rPh sb="0" eb="2">
      <t>ドウリツ</t>
    </rPh>
    <rPh sb="2" eb="4">
      <t>コウエン</t>
    </rPh>
    <phoneticPr fontId="1"/>
  </si>
  <si>
    <t>ぶどうヶ丘公園</t>
    <rPh sb="3" eb="4">
      <t>１カショ</t>
    </rPh>
    <rPh sb="4" eb="5">
      <t>オカ</t>
    </rPh>
    <rPh sb="5" eb="7">
      <t>コウエン</t>
    </rPh>
    <phoneticPr fontId="1"/>
  </si>
  <si>
    <t>ラベンダーの森</t>
    <rPh sb="6" eb="7">
      <t>モリ</t>
    </rPh>
    <phoneticPr fontId="1"/>
  </si>
  <si>
    <t>麓郷の森エリア</t>
    <rPh sb="0" eb="1">
      <t>サンロク</t>
    </rPh>
    <rPh sb="1" eb="2">
      <t>ゴウ</t>
    </rPh>
    <rPh sb="3" eb="4">
      <t>モリ</t>
    </rPh>
    <phoneticPr fontId="1"/>
  </si>
  <si>
    <t>プリンスリゾートエリア</t>
  </si>
  <si>
    <t>富良野山岳エリア</t>
    <rPh sb="0" eb="3">
      <t>フラノ</t>
    </rPh>
    <rPh sb="3" eb="5">
      <t>サンガク</t>
    </rPh>
    <phoneticPr fontId="1"/>
  </si>
  <si>
    <t>はるにれフーズパーク</t>
  </si>
  <si>
    <t>まちなかエリア</t>
  </si>
  <si>
    <t>イベント</t>
  </si>
  <si>
    <t>合          計</t>
    <rPh sb="0" eb="12">
      <t>ゴウケイ</t>
    </rPh>
    <phoneticPr fontId="1"/>
  </si>
  <si>
    <t>前年比</t>
    <rPh sb="0" eb="3">
      <t>ゼンネンヒ</t>
    </rPh>
    <phoneticPr fontId="1"/>
  </si>
  <si>
    <t>宿泊客数</t>
    <rPh sb="0" eb="2">
      <t>シュクハク</t>
    </rPh>
    <rPh sb="2" eb="3">
      <t>キャク</t>
    </rPh>
    <rPh sb="3" eb="4">
      <t>スウ</t>
    </rPh>
    <phoneticPr fontId="1"/>
  </si>
  <si>
    <t>道内</t>
    <rPh sb="0" eb="2">
      <t>ドウナイ</t>
    </rPh>
    <phoneticPr fontId="1"/>
  </si>
  <si>
    <t>道外</t>
    <rPh sb="0" eb="1">
      <t>ドウ</t>
    </rPh>
    <rPh sb="1" eb="2">
      <t>ガイ</t>
    </rPh>
    <phoneticPr fontId="1"/>
  </si>
  <si>
    <t>宿泊延数</t>
    <rPh sb="0" eb="2">
      <t>シュクハク</t>
    </rPh>
    <rPh sb="2" eb="3">
      <t>ノ</t>
    </rPh>
    <rPh sb="3" eb="4">
      <t>カズ</t>
    </rPh>
    <phoneticPr fontId="1"/>
  </si>
  <si>
    <t>日帰り客数</t>
    <rPh sb="0" eb="2">
      <t>ヒガエ</t>
    </rPh>
    <rPh sb="3" eb="4">
      <t>キャク</t>
    </rPh>
    <rPh sb="4" eb="5">
      <t>カズ</t>
    </rPh>
    <phoneticPr fontId="1"/>
  </si>
  <si>
    <t>10月</t>
  </si>
  <si>
    <t>11月</t>
  </si>
  <si>
    <t>12月</t>
  </si>
  <si>
    <t>1月</t>
  </si>
  <si>
    <t>2月</t>
  </si>
  <si>
    <t>3月</t>
  </si>
  <si>
    <t>ア　　　ジ　　　ア</t>
  </si>
  <si>
    <t>ロシア</t>
  </si>
  <si>
    <t>ヨーロッパ</t>
  </si>
  <si>
    <t>北　　米</t>
    <rPh sb="0" eb="1">
      <t>キタ</t>
    </rPh>
    <rPh sb="3" eb="4">
      <t>ベイ</t>
    </rPh>
    <phoneticPr fontId="1"/>
  </si>
  <si>
    <t>不 明</t>
    <rPh sb="0" eb="1">
      <t>フ</t>
    </rPh>
    <rPh sb="2" eb="3">
      <t>メイ</t>
    </rPh>
    <phoneticPr fontId="1"/>
  </si>
  <si>
    <t>計</t>
    <rPh sb="0" eb="1">
      <t>ケイ</t>
    </rPh>
    <phoneticPr fontId="1"/>
  </si>
  <si>
    <t>前年数</t>
    <rPh sb="0" eb="2">
      <t>ゼンネン</t>
    </rPh>
    <rPh sb="2" eb="3">
      <t>スウ</t>
    </rPh>
    <phoneticPr fontId="1"/>
  </si>
  <si>
    <t>前年比</t>
    <rPh sb="0" eb="2">
      <t>ゼンネン</t>
    </rPh>
    <rPh sb="2" eb="3">
      <t>ヒ</t>
    </rPh>
    <phoneticPr fontId="1"/>
  </si>
  <si>
    <t>中 国</t>
    <rPh sb="0" eb="1">
      <t>ナカ</t>
    </rPh>
    <rPh sb="2" eb="3">
      <t>コク</t>
    </rPh>
    <phoneticPr fontId="1"/>
  </si>
  <si>
    <t>韓 国</t>
    <rPh sb="0" eb="1">
      <t>カン</t>
    </rPh>
    <rPh sb="2" eb="3">
      <t>コク</t>
    </rPh>
    <phoneticPr fontId="1"/>
  </si>
  <si>
    <t>台 湾</t>
    <rPh sb="0" eb="1">
      <t>ダイ</t>
    </rPh>
    <rPh sb="2" eb="3">
      <t>ワン</t>
    </rPh>
    <phoneticPr fontId="1"/>
  </si>
  <si>
    <t>香 港</t>
    <rPh sb="0" eb="1">
      <t>カオリ</t>
    </rPh>
    <rPh sb="2" eb="3">
      <t>ミナト</t>
    </rPh>
    <phoneticPr fontId="1"/>
  </si>
  <si>
    <t>シンガポール</t>
  </si>
  <si>
    <t>マレーシア</t>
  </si>
  <si>
    <t>タ イ</t>
  </si>
  <si>
    <t>インド</t>
  </si>
  <si>
    <t>インドネシア</t>
  </si>
  <si>
    <t>フィリピン</t>
  </si>
  <si>
    <t>ベトナム</t>
  </si>
  <si>
    <t>イギリス</t>
  </si>
  <si>
    <t>フランス</t>
  </si>
  <si>
    <t>ドイツ</t>
  </si>
  <si>
    <t>アメリカ</t>
  </si>
  <si>
    <t>カナダ</t>
  </si>
  <si>
    <t>4月</t>
    <rPh sb="1" eb="2">
      <t>ガツ</t>
    </rPh>
    <phoneticPr fontId="1"/>
  </si>
  <si>
    <t>4月延</t>
    <rPh sb="1" eb="2">
      <t>ガツ</t>
    </rPh>
    <rPh sb="2" eb="3">
      <t>ノベ</t>
    </rPh>
    <phoneticPr fontId="1"/>
  </si>
  <si>
    <t>5月</t>
  </si>
  <si>
    <t>5月延</t>
    <rPh sb="1" eb="2">
      <t>ガツ</t>
    </rPh>
    <rPh sb="2" eb="3">
      <t>ノベ</t>
    </rPh>
    <phoneticPr fontId="1"/>
  </si>
  <si>
    <t>6月</t>
  </si>
  <si>
    <t>6月延</t>
    <rPh sb="1" eb="2">
      <t>ガツ</t>
    </rPh>
    <rPh sb="2" eb="3">
      <t>ノベ</t>
    </rPh>
    <phoneticPr fontId="1"/>
  </si>
  <si>
    <t>7月</t>
  </si>
  <si>
    <t>7月延</t>
    <rPh sb="1" eb="2">
      <t>ガツ</t>
    </rPh>
    <rPh sb="2" eb="3">
      <t>ノベ</t>
    </rPh>
    <phoneticPr fontId="1"/>
  </si>
  <si>
    <t>8月</t>
  </si>
  <si>
    <t>8月延</t>
    <rPh sb="1" eb="2">
      <t>ガツ</t>
    </rPh>
    <rPh sb="2" eb="3">
      <t>ノベ</t>
    </rPh>
    <phoneticPr fontId="1"/>
  </si>
  <si>
    <t>9月</t>
  </si>
  <si>
    <t>9月延</t>
    <rPh sb="1" eb="2">
      <t>ガツ</t>
    </rPh>
    <rPh sb="2" eb="3">
      <t>ノベ</t>
    </rPh>
    <phoneticPr fontId="1"/>
  </si>
  <si>
    <t>10月延</t>
    <rPh sb="2" eb="3">
      <t>ガツ</t>
    </rPh>
    <rPh sb="3" eb="4">
      <t>ノベ</t>
    </rPh>
    <phoneticPr fontId="1"/>
  </si>
  <si>
    <t>11月延</t>
    <rPh sb="2" eb="3">
      <t>ガツ</t>
    </rPh>
    <rPh sb="3" eb="4">
      <t>ノベ</t>
    </rPh>
    <phoneticPr fontId="1"/>
  </si>
  <si>
    <t>12月延</t>
    <rPh sb="2" eb="3">
      <t>ガツ</t>
    </rPh>
    <rPh sb="3" eb="4">
      <t>ノベ</t>
    </rPh>
    <phoneticPr fontId="1"/>
  </si>
  <si>
    <t>1月延</t>
    <rPh sb="1" eb="2">
      <t>ガツ</t>
    </rPh>
    <rPh sb="2" eb="3">
      <t>ノベ</t>
    </rPh>
    <phoneticPr fontId="1"/>
  </si>
  <si>
    <t>2月延</t>
    <rPh sb="1" eb="2">
      <t>ガツ</t>
    </rPh>
    <rPh sb="2" eb="3">
      <t>ノベ</t>
    </rPh>
    <phoneticPr fontId="1"/>
  </si>
  <si>
    <t>3月延</t>
    <rPh sb="1" eb="2">
      <t>ガツ</t>
    </rPh>
    <rPh sb="2" eb="3">
      <t>ノベ</t>
    </rPh>
    <phoneticPr fontId="1"/>
  </si>
  <si>
    <t>富良野市観光客入込み数の推移（年度別・月別）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</si>
  <si>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</si>
  <si>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</si>
  <si>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</si>
  <si>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</si>
  <si>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</si>
  <si>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</si>
  <si>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</si>
  <si>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</si>
  <si>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</si>
  <si>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</si>
  <si>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</si>
  <si>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</si>
  <si>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上半期計</t>
  </si>
  <si>
    <t>下半期計</t>
  </si>
  <si>
    <t>合　計</t>
  </si>
  <si>
    <t>前年度比</t>
    <rPh sb="0" eb="4">
      <t>ゼンネンドヒ</t>
    </rPh>
    <phoneticPr fontId="6"/>
  </si>
  <si>
    <t>宿泊客数</t>
  </si>
  <si>
    <t>宿泊客延数</t>
    <rPh sb="0" eb="3">
      <t>シュクハクキャク</t>
    </rPh>
    <rPh sb="3" eb="4">
      <t>ノ</t>
    </rPh>
    <rPh sb="4" eb="5">
      <t>スウ</t>
    </rPh>
    <phoneticPr fontId="6"/>
  </si>
  <si>
    <t>日帰り客数</t>
  </si>
  <si>
    <t>事業・行事</t>
  </si>
  <si>
    <t>S42</t>
  </si>
  <si>
    <t>S43</t>
  </si>
  <si>
    <t>S44</t>
  </si>
  <si>
    <t>S45</t>
  </si>
  <si>
    <t>S46</t>
  </si>
  <si>
    <t>S47</t>
  </si>
  <si>
    <t>S48</t>
  </si>
  <si>
    <t>S49</t>
  </si>
  <si>
    <t>国体</t>
    <rPh sb="0" eb="2">
      <t>コクタイ</t>
    </rPh>
    <phoneticPr fontId="6"/>
  </si>
  <si>
    <t>第１回 ワールドカップ</t>
    <rPh sb="0" eb="3">
      <t>ダイ１カイ</t>
    </rPh>
    <phoneticPr fontId="6"/>
  </si>
  <si>
    <t>第２回 ワールドカップ</t>
    <rPh sb="0" eb="3">
      <t>ダイ１カイ</t>
    </rPh>
    <phoneticPr fontId="6"/>
  </si>
  <si>
    <t>S54</t>
  </si>
  <si>
    <t>S55</t>
  </si>
  <si>
    <t>第３回 ワールドカップ</t>
    <rPh sb="0" eb="3">
      <t>ダイ２カイ</t>
    </rPh>
    <phoneticPr fontId="6"/>
  </si>
  <si>
    <t>S56</t>
  </si>
  <si>
    <t>北の国から</t>
    <rPh sb="0" eb="1">
      <t>キタ</t>
    </rPh>
    <rPh sb="2" eb="3">
      <t>クニ</t>
    </rPh>
    <phoneticPr fontId="6"/>
  </si>
  <si>
    <t>S57</t>
  </si>
  <si>
    <t>第４回 ワールドカップ</t>
    <rPh sb="0" eb="3">
      <t>ダイ３カイ</t>
    </rPh>
    <phoneticPr fontId="6"/>
  </si>
  <si>
    <t>S58</t>
  </si>
  <si>
    <t>北の国から’８３冬</t>
    <rPh sb="0" eb="1">
      <t>キタ</t>
    </rPh>
    <rPh sb="2" eb="3">
      <t>クニ</t>
    </rPh>
    <rPh sb="8" eb="9">
      <t>フユ</t>
    </rPh>
    <phoneticPr fontId="6"/>
  </si>
  <si>
    <t>S59</t>
  </si>
  <si>
    <t>北の国から’８４夏・第５回ワールドカップ</t>
    <rPh sb="0" eb="1">
      <t>キタ</t>
    </rPh>
    <rPh sb="2" eb="3">
      <t>クニ</t>
    </rPh>
    <rPh sb="8" eb="9">
      <t>ナツ</t>
    </rPh>
    <rPh sb="10" eb="11">
      <t>ダイ</t>
    </rPh>
    <rPh sb="11" eb="13">
      <t>５カイ</t>
    </rPh>
    <phoneticPr fontId="6"/>
  </si>
  <si>
    <t>S60</t>
  </si>
  <si>
    <t>第６回 ワールドカップ</t>
    <rPh sb="0" eb="3">
      <t>ダイ４カイ</t>
    </rPh>
    <phoneticPr fontId="6"/>
  </si>
  <si>
    <t>S61</t>
  </si>
  <si>
    <t>第７回 ワールドカップ</t>
  </si>
  <si>
    <t>S62</t>
  </si>
  <si>
    <t>北の国から’８７初恋</t>
    <rPh sb="0" eb="1">
      <t>キタ</t>
    </rPh>
    <rPh sb="2" eb="3">
      <t>クニ</t>
    </rPh>
    <rPh sb="8" eb="10">
      <t>ハツコイ</t>
    </rPh>
    <phoneticPr fontId="6"/>
  </si>
  <si>
    <t>S63</t>
  </si>
  <si>
    <t>第８回 ワールドカップ</t>
    <rPh sb="0" eb="3">
      <t>ダイ５カイ</t>
    </rPh>
    <phoneticPr fontId="6"/>
  </si>
  <si>
    <t>北の国から’８９帰郷・国体</t>
    <rPh sb="0" eb="1">
      <t>キタ</t>
    </rPh>
    <rPh sb="2" eb="3">
      <t>クニ</t>
    </rPh>
    <rPh sb="6" eb="8">
      <t>８９キキョウ</t>
    </rPh>
    <rPh sb="8" eb="10">
      <t>キキョウ</t>
    </rPh>
    <rPh sb="11" eb="13">
      <t>コクタイ</t>
    </rPh>
    <phoneticPr fontId="6"/>
  </si>
  <si>
    <t>第９回 ワールドカップ</t>
    <rPh sb="0" eb="3">
      <t>ダイ６カイ</t>
    </rPh>
    <phoneticPr fontId="6"/>
  </si>
  <si>
    <t>Ｈ3</t>
  </si>
  <si>
    <t>Ｈ4</t>
  </si>
  <si>
    <t>北の国から’９２巣立ち</t>
    <rPh sb="0" eb="1">
      <t>キタ</t>
    </rPh>
    <rPh sb="2" eb="3">
      <t>クニ</t>
    </rPh>
    <rPh sb="8" eb="10">
      <t>スダ</t>
    </rPh>
    <phoneticPr fontId="6"/>
  </si>
  <si>
    <t>Ｈ5</t>
  </si>
  <si>
    <t>Ｈ6</t>
  </si>
  <si>
    <t>第１０回 ワールドカップ</t>
    <rPh sb="0" eb="4">
      <t>ダイ７カイ</t>
    </rPh>
    <phoneticPr fontId="6"/>
  </si>
  <si>
    <t>Ｈ7</t>
  </si>
  <si>
    <t>北の国から’９５秘密</t>
    <rPh sb="0" eb="1">
      <t>キタ</t>
    </rPh>
    <rPh sb="2" eb="3">
      <t>クニ</t>
    </rPh>
    <rPh sb="8" eb="10">
      <t>ヒミツ</t>
    </rPh>
    <phoneticPr fontId="6"/>
  </si>
  <si>
    <t>Ｈ8</t>
  </si>
  <si>
    <t>Ｈ9</t>
  </si>
  <si>
    <t>Ｈ10</t>
  </si>
  <si>
    <t>北の国から’９８時代</t>
    <rPh sb="0" eb="1">
      <t>キタ</t>
    </rPh>
    <rPh sb="2" eb="3">
      <t>クニ</t>
    </rPh>
    <rPh sb="8" eb="10">
      <t>ジダイ</t>
    </rPh>
    <phoneticPr fontId="6"/>
  </si>
  <si>
    <t>Ｈ11</t>
  </si>
  <si>
    <t>Ｈ12</t>
  </si>
  <si>
    <t>Ｈ13</t>
  </si>
  <si>
    <t>Ｈ14</t>
  </si>
  <si>
    <t>北の国から２００２遺言</t>
    <rPh sb="0" eb="1">
      <t>キタ</t>
    </rPh>
    <rPh sb="2" eb="3">
      <t>クニ</t>
    </rPh>
    <rPh sb="9" eb="11">
      <t>ユイゴン</t>
    </rPh>
    <phoneticPr fontId="6"/>
  </si>
  <si>
    <t>Ｈ15</t>
  </si>
  <si>
    <t>Ｈ16</t>
  </si>
  <si>
    <t>優しい時間</t>
    <rPh sb="0" eb="1">
      <t>ヤサ</t>
    </rPh>
    <rPh sb="3" eb="5">
      <t>ジカン</t>
    </rPh>
    <phoneticPr fontId="6"/>
  </si>
  <si>
    <t>Ｈ17</t>
  </si>
  <si>
    <t>ＦＩＳスノーボードＷ杯</t>
    <rPh sb="10" eb="11">
      <t>ハイ</t>
    </rPh>
    <phoneticPr fontId="6"/>
  </si>
  <si>
    <t>Ｈ18</t>
  </si>
  <si>
    <t>Ｈ19</t>
  </si>
  <si>
    <t>POINTGREEN!富良野音楽祭</t>
    <rPh sb="11" eb="14">
      <t>フラノ</t>
    </rPh>
    <rPh sb="14" eb="17">
      <t>オンガクサイ</t>
    </rPh>
    <phoneticPr fontId="6"/>
  </si>
  <si>
    <t>Ｈ20</t>
  </si>
  <si>
    <t>風のガーデン</t>
    <rPh sb="0" eb="1">
      <t>カゼ</t>
    </rPh>
    <phoneticPr fontId="6"/>
  </si>
  <si>
    <t>Ｈ21</t>
  </si>
  <si>
    <t>Ｈ22</t>
  </si>
  <si>
    <t>Ｈ23</t>
  </si>
  <si>
    <t>北の国から放映３０周年記念事業、スキー場５０年事業</t>
    <rPh sb="0" eb="1">
      <t>キタ</t>
    </rPh>
    <rPh sb="2" eb="3">
      <t>クニ</t>
    </rPh>
    <rPh sb="5" eb="7">
      <t>ホウエイ</t>
    </rPh>
    <rPh sb="9" eb="11">
      <t>シュウネン</t>
    </rPh>
    <rPh sb="11" eb="13">
      <t>キネン</t>
    </rPh>
    <rPh sb="13" eb="15">
      <t>ジギョウ</t>
    </rPh>
    <rPh sb="19" eb="20">
      <t>ジョウ</t>
    </rPh>
    <rPh sb="22" eb="23">
      <t>ネン</t>
    </rPh>
    <rPh sb="23" eb="25">
      <t>ジギョウ</t>
    </rPh>
    <phoneticPr fontId="6"/>
  </si>
  <si>
    <t>Ｈ24</t>
  </si>
  <si>
    <t>スキー場５０周年事業</t>
    <rPh sb="3" eb="4">
      <t>ジョウ</t>
    </rPh>
    <rPh sb="6" eb="8">
      <t>シュウネン</t>
    </rPh>
    <rPh sb="8" eb="10">
      <t>ジギョウ</t>
    </rPh>
    <phoneticPr fontId="6"/>
  </si>
  <si>
    <t>Ｈ25</t>
  </si>
  <si>
    <t>へそ祭り45回　</t>
    <rPh sb="2" eb="3">
      <t>マツ</t>
    </rPh>
    <rPh sb="6" eb="7">
      <t>カイ</t>
    </rPh>
    <phoneticPr fontId="6"/>
  </si>
  <si>
    <t>Ｈ26</t>
  </si>
  <si>
    <t>Ｈ27</t>
  </si>
  <si>
    <t>Ｈ28</t>
  </si>
  <si>
    <t>台風災害（8～9月）、北の国から資料館閉館</t>
    <rPh sb="0" eb="2">
      <t>タイフウ</t>
    </rPh>
    <rPh sb="2" eb="4">
      <t>サイガイ</t>
    </rPh>
    <rPh sb="8" eb="9">
      <t>ガツ</t>
    </rPh>
    <rPh sb="11" eb="12">
      <t>キタ</t>
    </rPh>
    <rPh sb="13" eb="14">
      <t>クニ</t>
    </rPh>
    <rPh sb="16" eb="19">
      <t>シリョウカン</t>
    </rPh>
    <rPh sb="19" eb="21">
      <t>ヘイカン</t>
    </rPh>
    <phoneticPr fontId="6"/>
  </si>
  <si>
    <r>
      <t>外国人　年度別　</t>
    </r>
    <r>
      <rPr>
        <b/>
        <sz val="16"/>
        <color indexed="10"/>
        <rFont val="ＭＳ 明朝"/>
        <family val="1"/>
        <charset val="128"/>
      </rPr>
      <t>宿泊客</t>
    </r>
    <r>
      <rPr>
        <b/>
        <sz val="16"/>
        <rFont val="ＭＳ 明朝"/>
        <family val="1"/>
        <charset val="128"/>
      </rPr>
      <t>推移</t>
    </r>
    <rPh sb="0" eb="3">
      <t>ガイコクジン</t>
    </rPh>
    <rPh sb="4" eb="7">
      <t>ネンドベツ</t>
    </rPh>
    <rPh sb="8" eb="10">
      <t>シュクハク</t>
    </rPh>
    <rPh sb="10" eb="11">
      <t>キャク</t>
    </rPh>
    <rPh sb="11" eb="13">
      <t>スイイ</t>
    </rPh>
    <phoneticPr fontId="9"/>
  </si>
  <si>
    <t>宿泊人数</t>
    <rPh sb="0" eb="2">
      <t>シュクハク</t>
    </rPh>
    <rPh sb="2" eb="4">
      <t>ニンズウ</t>
    </rPh>
    <phoneticPr fontId="9"/>
  </si>
  <si>
    <t>H16</t>
  </si>
  <si>
    <t>H17</t>
  </si>
  <si>
    <t>H18</t>
  </si>
  <si>
    <t>H25</t>
  </si>
  <si>
    <t>H26</t>
  </si>
  <si>
    <t>H27</t>
  </si>
  <si>
    <t>H28</t>
  </si>
  <si>
    <t>H29</t>
    <phoneticPr fontId="9"/>
  </si>
  <si>
    <t>４月</t>
    <rPh sb="1" eb="2">
      <t>ツキ</t>
    </rPh>
    <phoneticPr fontId="9"/>
  </si>
  <si>
    <t>５月</t>
    <rPh sb="0" eb="2">
      <t>５ガツ</t>
    </rPh>
    <phoneticPr fontId="9"/>
  </si>
  <si>
    <t>宿泊延数</t>
    <rPh sb="0" eb="2">
      <t>シュクハク</t>
    </rPh>
    <rPh sb="2" eb="3">
      <t>ノベ</t>
    </rPh>
    <rPh sb="3" eb="4">
      <t>スウ</t>
    </rPh>
    <phoneticPr fontId="9"/>
  </si>
  <si>
    <r>
      <t>外国人　年度別　</t>
    </r>
    <r>
      <rPr>
        <b/>
        <sz val="16"/>
        <color indexed="10"/>
        <rFont val="ＭＳ 明朝"/>
        <family val="1"/>
        <charset val="128"/>
      </rPr>
      <t>宿泊延べ</t>
    </r>
    <r>
      <rPr>
        <b/>
        <sz val="16"/>
        <rFont val="ＭＳ 明朝"/>
        <family val="1"/>
        <charset val="128"/>
      </rPr>
      <t>推移</t>
    </r>
    <rPh sb="0" eb="3">
      <t>ガイコクジン</t>
    </rPh>
    <rPh sb="4" eb="7">
      <t>ネンドベツ</t>
    </rPh>
    <rPh sb="8" eb="10">
      <t>シュクハク</t>
    </rPh>
    <rPh sb="10" eb="11">
      <t>ノ</t>
    </rPh>
    <rPh sb="12" eb="14">
      <t>スイイ</t>
    </rPh>
    <phoneticPr fontId="9"/>
  </si>
  <si>
    <t>４月</t>
    <rPh sb="1" eb="2">
      <t>ガツ</t>
    </rPh>
    <phoneticPr fontId="9"/>
  </si>
  <si>
    <t>５月</t>
    <rPh sb="1" eb="2">
      <t>ガツ</t>
    </rPh>
    <phoneticPr fontId="9"/>
  </si>
  <si>
    <t>計</t>
    <rPh sb="0" eb="1">
      <t>ケイ</t>
    </rPh>
    <phoneticPr fontId="9"/>
  </si>
  <si>
    <t>富良野市外国人宿泊客数の推移（H11～）</t>
    <rPh sb="0" eb="4">
      <t>フラノシ</t>
    </rPh>
    <phoneticPr fontId="9"/>
  </si>
  <si>
    <t>ア　　ジ　　ア</t>
    <phoneticPr fontId="9"/>
  </si>
  <si>
    <t>ヨーロッパ</t>
    <phoneticPr fontId="9"/>
  </si>
  <si>
    <t>北　　米</t>
    <rPh sb="0" eb="4">
      <t>ホクベイ</t>
    </rPh>
    <phoneticPr fontId="9"/>
  </si>
  <si>
    <t>中南米</t>
    <rPh sb="0" eb="3">
      <t>チュウナンベイ</t>
    </rPh>
    <phoneticPr fontId="9"/>
  </si>
  <si>
    <t>アフリカ</t>
    <phoneticPr fontId="9"/>
  </si>
  <si>
    <t>オセアニア</t>
    <phoneticPr fontId="9"/>
  </si>
  <si>
    <t>その他</t>
    <rPh sb="2" eb="3">
      <t>タ</t>
    </rPh>
    <phoneticPr fontId="9"/>
  </si>
  <si>
    <t>中国</t>
    <rPh sb="0" eb="2">
      <t>チュウゴク</t>
    </rPh>
    <phoneticPr fontId="9"/>
  </si>
  <si>
    <t>韓国</t>
    <rPh sb="0" eb="2">
      <t>カンコク</t>
    </rPh>
    <phoneticPr fontId="9"/>
  </si>
  <si>
    <t>台湾</t>
    <rPh sb="0" eb="2">
      <t>タイワン</t>
    </rPh>
    <phoneticPr fontId="9"/>
  </si>
  <si>
    <t>香港</t>
    <rPh sb="0" eb="2">
      <t>ホンコン</t>
    </rPh>
    <phoneticPr fontId="9"/>
  </si>
  <si>
    <t>シンガポール</t>
    <phoneticPr fontId="9"/>
  </si>
  <si>
    <t>マレーシア</t>
    <phoneticPr fontId="9"/>
  </si>
  <si>
    <t>タイ</t>
    <phoneticPr fontId="9"/>
  </si>
  <si>
    <t>インド</t>
    <phoneticPr fontId="9"/>
  </si>
  <si>
    <t>インドネシア</t>
    <phoneticPr fontId="9"/>
  </si>
  <si>
    <t>フィリピン</t>
    <phoneticPr fontId="9"/>
  </si>
  <si>
    <t>ベトナム</t>
    <phoneticPr fontId="9"/>
  </si>
  <si>
    <t>その他</t>
    <rPh sb="0" eb="3">
      <t>ソノタ</t>
    </rPh>
    <phoneticPr fontId="9"/>
  </si>
  <si>
    <t>ロシア</t>
    <phoneticPr fontId="9"/>
  </si>
  <si>
    <t>イギリス</t>
    <phoneticPr fontId="9"/>
  </si>
  <si>
    <t>フランス</t>
    <phoneticPr fontId="9"/>
  </si>
  <si>
    <t>ドイツ</t>
    <phoneticPr fontId="9"/>
  </si>
  <si>
    <t>アメリカ</t>
    <phoneticPr fontId="9"/>
  </si>
  <si>
    <t>カナダ</t>
    <phoneticPr fontId="9"/>
  </si>
  <si>
    <t>H11</t>
    <phoneticPr fontId="9"/>
  </si>
  <si>
    <t>宿泊客数</t>
    <rPh sb="0" eb="2">
      <t>シュクハク</t>
    </rPh>
    <rPh sb="2" eb="3">
      <t>キャク</t>
    </rPh>
    <rPh sb="3" eb="4">
      <t>スウ</t>
    </rPh>
    <phoneticPr fontId="9"/>
  </si>
  <si>
    <t>H12</t>
    <phoneticPr fontId="9"/>
  </si>
  <si>
    <t>H13</t>
  </si>
  <si>
    <t>H14</t>
  </si>
  <si>
    <t>H15</t>
  </si>
  <si>
    <t>H17</t>
    <phoneticPr fontId="9"/>
  </si>
  <si>
    <t>H18</t>
    <phoneticPr fontId="9"/>
  </si>
  <si>
    <t>H19</t>
    <phoneticPr fontId="9"/>
  </si>
  <si>
    <t>宿泊客数</t>
    <rPh sb="0" eb="3">
      <t>シュクハクキャク</t>
    </rPh>
    <rPh sb="3" eb="4">
      <t>スウ</t>
    </rPh>
    <phoneticPr fontId="9"/>
  </si>
  <si>
    <t>H20</t>
    <phoneticPr fontId="9"/>
  </si>
  <si>
    <t>H21</t>
    <phoneticPr fontId="9"/>
  </si>
  <si>
    <t>宿泊客数</t>
    <rPh sb="0" eb="2">
      <t>シュクハク</t>
    </rPh>
    <rPh sb="2" eb="3">
      <t>キャク</t>
    </rPh>
    <rPh sb="3" eb="4">
      <t>カズ</t>
    </rPh>
    <phoneticPr fontId="3"/>
  </si>
  <si>
    <t>宿泊延数</t>
    <rPh sb="0" eb="2">
      <t>シュクハク</t>
    </rPh>
    <rPh sb="2" eb="3">
      <t>ノ</t>
    </rPh>
    <rPh sb="3" eb="4">
      <t>スウ</t>
    </rPh>
    <phoneticPr fontId="3"/>
  </si>
  <si>
    <t>H22</t>
    <phoneticPr fontId="9"/>
  </si>
  <si>
    <t>H23</t>
    <phoneticPr fontId="9"/>
  </si>
  <si>
    <t>H24</t>
    <phoneticPr fontId="9"/>
  </si>
  <si>
    <t>H28</t>
    <phoneticPr fontId="9"/>
  </si>
  <si>
    <t>北海道胆振東部地震（9月）</t>
    <rPh sb="0" eb="3">
      <t>ホッカイドウ</t>
    </rPh>
    <rPh sb="3" eb="5">
      <t>イブリ</t>
    </rPh>
    <rPh sb="5" eb="7">
      <t>トウブ</t>
    </rPh>
    <rPh sb="7" eb="9">
      <t>ジシン</t>
    </rPh>
    <rPh sb="11" eb="12">
      <t>ガツ</t>
    </rPh>
    <phoneticPr fontId="2"/>
  </si>
  <si>
    <t>H30</t>
    <phoneticPr fontId="9"/>
  </si>
  <si>
    <t>（総数）</t>
    <rPh sb="1" eb="3">
      <t>ソウスウ</t>
    </rPh>
    <phoneticPr fontId="2"/>
  </si>
  <si>
    <t>R2</t>
    <phoneticPr fontId="2"/>
  </si>
  <si>
    <t>H19</t>
  </si>
  <si>
    <t>H20</t>
  </si>
  <si>
    <t>H21</t>
  </si>
  <si>
    <t>H22</t>
  </si>
  <si>
    <t>H23</t>
  </si>
  <si>
    <t>H24</t>
  </si>
  <si>
    <t>H29</t>
  </si>
  <si>
    <t>H30</t>
  </si>
  <si>
    <t>R1</t>
  </si>
  <si>
    <t>R1</t>
    <phoneticPr fontId="9"/>
  </si>
  <si>
    <t>東京オリンピック延期</t>
    <rPh sb="0" eb="2">
      <t>トウキョウ</t>
    </rPh>
    <rPh sb="8" eb="10">
      <t>エンキ</t>
    </rPh>
    <phoneticPr fontId="2"/>
  </si>
  <si>
    <t>(単位:人）</t>
    <phoneticPr fontId="6"/>
  </si>
  <si>
    <t>年度</t>
    <phoneticPr fontId="6"/>
  </si>
  <si>
    <t>道内客数</t>
  </si>
  <si>
    <t>道外客数</t>
  </si>
  <si>
    <t>S41</t>
    <phoneticPr fontId="6"/>
  </si>
  <si>
    <t>S50</t>
    <phoneticPr fontId="6"/>
  </si>
  <si>
    <t>S51</t>
    <phoneticPr fontId="6"/>
  </si>
  <si>
    <t>S52</t>
    <phoneticPr fontId="6"/>
  </si>
  <si>
    <t>S53</t>
    <phoneticPr fontId="6"/>
  </si>
  <si>
    <t>H1</t>
    <phoneticPr fontId="6"/>
  </si>
  <si>
    <t>Ｈ2</t>
    <phoneticPr fontId="6"/>
  </si>
  <si>
    <t>ユニバーシアード</t>
    <phoneticPr fontId="6"/>
  </si>
  <si>
    <t>フラノマルシェオープン</t>
    <phoneticPr fontId="6"/>
  </si>
  <si>
    <t>マルシェ２オープン</t>
    <phoneticPr fontId="6"/>
  </si>
  <si>
    <t>Ｈ29</t>
    <phoneticPr fontId="6"/>
  </si>
  <si>
    <t>Ｈ30</t>
    <phoneticPr fontId="6"/>
  </si>
  <si>
    <t>R1</t>
    <phoneticPr fontId="2"/>
  </si>
  <si>
    <t>新型コロナウイルス(3月)</t>
    <rPh sb="0" eb="2">
      <t>シンガタ</t>
    </rPh>
    <rPh sb="11" eb="12">
      <t>ガツ</t>
    </rPh>
    <phoneticPr fontId="2"/>
  </si>
  <si>
    <t>東京オリンピック開催（7月）</t>
    <rPh sb="0" eb="2">
      <t>トウキョウ</t>
    </rPh>
    <rPh sb="8" eb="10">
      <t>カイサイ</t>
    </rPh>
    <rPh sb="12" eb="13">
      <t>ガツ</t>
    </rPh>
    <phoneticPr fontId="2"/>
  </si>
  <si>
    <t>R3</t>
    <phoneticPr fontId="2"/>
  </si>
  <si>
    <t>R2</t>
    <phoneticPr fontId="9"/>
  </si>
  <si>
    <t>イタリア</t>
    <phoneticPr fontId="2"/>
  </si>
  <si>
    <t>スペイン</t>
    <phoneticPr fontId="2"/>
  </si>
  <si>
    <t>オランダ</t>
    <phoneticPr fontId="2"/>
  </si>
  <si>
    <t>スイス</t>
    <phoneticPr fontId="2"/>
  </si>
  <si>
    <t>スウェーデン</t>
    <phoneticPr fontId="2"/>
  </si>
  <si>
    <t>メキシコ</t>
    <phoneticPr fontId="2"/>
  </si>
  <si>
    <t>中南米</t>
    <rPh sb="0" eb="3">
      <t>チュウナンベイ</t>
    </rPh>
    <phoneticPr fontId="2"/>
  </si>
  <si>
    <t>アフリカ</t>
    <phoneticPr fontId="2"/>
  </si>
  <si>
    <t>オーストラリア</t>
    <phoneticPr fontId="2"/>
  </si>
  <si>
    <t>ニュージーランド</t>
    <phoneticPr fontId="2"/>
  </si>
  <si>
    <t>オセアニア</t>
    <phoneticPr fontId="2"/>
  </si>
  <si>
    <t>イタリア</t>
    <phoneticPr fontId="9"/>
  </si>
  <si>
    <t>スペイン</t>
    <phoneticPr fontId="9"/>
  </si>
  <si>
    <t>オランダ</t>
    <phoneticPr fontId="9"/>
  </si>
  <si>
    <t>スイス</t>
    <phoneticPr fontId="9"/>
  </si>
  <si>
    <t>メキシコ</t>
    <phoneticPr fontId="9"/>
  </si>
  <si>
    <t>ニュージー
ランド</t>
    <phoneticPr fontId="9"/>
  </si>
  <si>
    <t>オースト
ラリア</t>
    <phoneticPr fontId="9"/>
  </si>
  <si>
    <t>スウェー
デン</t>
    <phoneticPr fontId="9"/>
  </si>
  <si>
    <t>海外</t>
    <rPh sb="0" eb="2">
      <t>カイガイ</t>
    </rPh>
    <phoneticPr fontId="2"/>
  </si>
  <si>
    <t>道外</t>
    <rPh sb="0" eb="2">
      <t>ドウガイ</t>
    </rPh>
    <phoneticPr fontId="2"/>
  </si>
  <si>
    <t>R4</t>
    <phoneticPr fontId="2"/>
  </si>
  <si>
    <t>宿泊客数</t>
    <rPh sb="0" eb="4">
      <t>シュクハクキャクスウ</t>
    </rPh>
    <phoneticPr fontId="2"/>
  </si>
  <si>
    <t>宿泊延数</t>
    <rPh sb="0" eb="4">
      <t>シュクハクエンスウ</t>
    </rPh>
    <phoneticPr fontId="2"/>
  </si>
  <si>
    <t>R4</t>
  </si>
  <si>
    <t>R5</t>
  </si>
  <si>
    <t>R5</t>
    <phoneticPr fontId="2"/>
  </si>
  <si>
    <t>富良野スキー場開設６０周年</t>
    <rPh sb="0" eb="3">
      <t>フラノ</t>
    </rPh>
    <rPh sb="6" eb="7">
      <t>ジョウ</t>
    </rPh>
    <rPh sb="7" eb="9">
      <t>カイセツ</t>
    </rPh>
    <rPh sb="11" eb="13">
      <t>シュウネン</t>
    </rPh>
    <phoneticPr fontId="2"/>
  </si>
  <si>
    <t>R4年度</t>
    <rPh sb="2" eb="4">
      <t>ネンド</t>
    </rPh>
    <phoneticPr fontId="1"/>
  </si>
  <si>
    <t>R4下</t>
    <rPh sb="2" eb="3">
      <t>シモハンキ</t>
    </rPh>
    <phoneticPr fontId="1"/>
  </si>
  <si>
    <t>R4上</t>
    <rPh sb="2" eb="3">
      <t>カミハンキ</t>
    </rPh>
    <phoneticPr fontId="1"/>
  </si>
  <si>
    <t>平均延べ泊数</t>
    <rPh sb="0" eb="2">
      <t>ヘイキン</t>
    </rPh>
    <rPh sb="2" eb="3">
      <t>ノ</t>
    </rPh>
    <rPh sb="4" eb="6">
      <t>ハクスウ</t>
    </rPh>
    <phoneticPr fontId="2"/>
  </si>
  <si>
    <t>新型コロナ５類移行(５月)、ATWS（９月）、bonchi powder</t>
    <rPh sb="0" eb="2">
      <t>シンガタ</t>
    </rPh>
    <rPh sb="6" eb="7">
      <t>ルイ</t>
    </rPh>
    <rPh sb="7" eb="9">
      <t>イコウ</t>
    </rPh>
    <rPh sb="11" eb="12">
      <t>ガツ</t>
    </rPh>
    <rPh sb="20" eb="21">
      <t>ガツ</t>
    </rPh>
    <phoneticPr fontId="2"/>
  </si>
  <si>
    <t>R5/R4上</t>
    <rPh sb="5" eb="6">
      <t>カミ</t>
    </rPh>
    <phoneticPr fontId="1"/>
  </si>
  <si>
    <t>R5/R4下</t>
    <rPh sb="5" eb="6">
      <t>シモ</t>
    </rPh>
    <phoneticPr fontId="1"/>
  </si>
  <si>
    <t>R5/R4全</t>
    <rPh sb="5" eb="6">
      <t>ゼン</t>
    </rPh>
    <phoneticPr fontId="1"/>
  </si>
  <si>
    <t>R5宿泊客数</t>
    <phoneticPr fontId="2"/>
  </si>
  <si>
    <t>R4宿泊客数</t>
    <phoneticPr fontId="2"/>
  </si>
  <si>
    <t>R1宿泊客数</t>
    <phoneticPr fontId="2"/>
  </si>
  <si>
    <t>対比（R5/R1）</t>
    <phoneticPr fontId="2"/>
  </si>
  <si>
    <t>令和５年度観光客月間入込客数・宿泊数・宿泊延べ数(R５．４．１～R６．３．31）</t>
    <rPh sb="0" eb="2">
      <t>レイワ</t>
    </rPh>
    <rPh sb="3" eb="5">
      <t>ネンド</t>
    </rPh>
    <rPh sb="4" eb="5">
      <t>ガンネン</t>
    </rPh>
    <rPh sb="5" eb="8">
      <t>カンコウキャク</t>
    </rPh>
    <rPh sb="8" eb="10">
      <t>ゲッカン</t>
    </rPh>
    <rPh sb="10" eb="12">
      <t>イリコ</t>
    </rPh>
    <rPh sb="12" eb="14">
      <t>キャクスウ</t>
    </rPh>
    <rPh sb="15" eb="17">
      <t>シュクハク</t>
    </rPh>
    <rPh sb="17" eb="18">
      <t>スウ</t>
    </rPh>
    <rPh sb="19" eb="21">
      <t>シュクハク</t>
    </rPh>
    <rPh sb="21" eb="22">
      <t>ノ</t>
    </rPh>
    <rPh sb="23" eb="24">
      <t>スウ</t>
    </rPh>
    <phoneticPr fontId="1"/>
  </si>
  <si>
    <t>ロシア</t>
    <phoneticPr fontId="2"/>
  </si>
  <si>
    <t>不明</t>
    <rPh sb="0" eb="2">
      <t>フメイ</t>
    </rPh>
    <phoneticPr fontId="2"/>
  </si>
  <si>
    <t>計</t>
    <rPh sb="0" eb="1">
      <t>ケイ</t>
    </rPh>
    <phoneticPr fontId="2"/>
  </si>
  <si>
    <t>令和５年度外国人観光客月間国別宿泊数（Ｒ５．４．１～Ｒ６．３．31）</t>
    <rPh sb="0" eb="2">
      <t>レイワ</t>
    </rPh>
    <rPh sb="3" eb="5">
      <t>ネンド</t>
    </rPh>
    <rPh sb="13" eb="15">
      <t>クニベツ</t>
    </rPh>
    <phoneticPr fontId="2"/>
  </si>
  <si>
    <t>R5宿泊延数</t>
    <phoneticPr fontId="2"/>
  </si>
  <si>
    <t>R4宿泊延数</t>
    <phoneticPr fontId="2"/>
  </si>
  <si>
    <t>R1宿泊延数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</si>
</sst>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%"/>
    <numFmt numFmtId="178" formatCode="#,##0_);[Red]\(#,##0\)"/>
    <numFmt numFmtId="179" formatCode="#,##0.00_ 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6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14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7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4" fillId="0" borderId="1" xfId="0" applyFont="1" applyBorder="1" applyAlignment="1"/>
    <xf numFmtId="38" fontId="5" fillId="0" borderId="2" xfId="1" applyFont="1" applyBorder="1" applyAlignment="1">
      <alignment horizontal="left" vertical="center"/>
    </xf>
    <xf numFmtId="38" fontId="4" fillId="0" borderId="2" xfId="1" applyFont="1" applyBorder="1" applyAlignment="1">
      <alignment horizontal="left" vertical="center" shrinkToFit="1"/>
    </xf>
    <xf numFmtId="38" fontId="4" fillId="0" borderId="2" xfId="1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 shrinkToFit="1"/>
    </xf>
    <xf numFmtId="0" fontId="4" fillId="0" borderId="0" xfId="0" applyFont="1" applyAlignment="1"/>
    <xf numFmtId="38" fontId="4" fillId="0" borderId="4" xfId="1" applyFont="1" applyBorder="1" applyAlignment="1">
      <alignment horizontal="center" vertical="center" shrinkToFit="1"/>
    </xf>
    <xf numFmtId="38" fontId="4" fillId="0" borderId="5" xfId="1" applyFont="1" applyBorder="1" applyAlignment="1">
      <alignment horizontal="center" vertical="center" shrinkToFit="1"/>
    </xf>
    <xf numFmtId="38" fontId="4" fillId="0" borderId="6" xfId="1" applyFont="1" applyBorder="1" applyAlignment="1">
      <alignment horizontal="center" vertical="center" shrinkToFit="1"/>
    </xf>
    <xf numFmtId="38" fontId="4" fillId="0" borderId="7" xfId="1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38" fontId="4" fillId="0" borderId="9" xfId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38" fontId="4" fillId="0" borderId="14" xfId="1" applyFont="1" applyBorder="1" applyAlignment="1">
      <alignment vertical="center" shrinkToFit="1"/>
    </xf>
    <xf numFmtId="38" fontId="4" fillId="0" borderId="15" xfId="1" applyFont="1" applyBorder="1" applyAlignment="1">
      <alignment vertical="center" shrinkToFit="1"/>
    </xf>
    <xf numFmtId="38" fontId="4" fillId="0" borderId="16" xfId="1" applyFont="1" applyBorder="1" applyAlignment="1">
      <alignment vertical="center" shrinkToFit="1"/>
    </xf>
    <xf numFmtId="38" fontId="4" fillId="0" borderId="17" xfId="1" applyFont="1" applyBorder="1" applyAlignment="1">
      <alignment vertical="center" shrinkToFit="1"/>
    </xf>
    <xf numFmtId="9" fontId="4" fillId="0" borderId="17" xfId="1" applyNumberFormat="1" applyFont="1" applyBorder="1" applyAlignment="1">
      <alignment vertical="center" shrinkToFit="1"/>
    </xf>
    <xf numFmtId="38" fontId="4" fillId="0" borderId="18" xfId="1" applyFont="1" applyBorder="1" applyAlignment="1">
      <alignment vertical="center" shrinkToFit="1"/>
    </xf>
    <xf numFmtId="38" fontId="4" fillId="0" borderId="19" xfId="1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38" fontId="4" fillId="0" borderId="21" xfId="1" applyFont="1" applyBorder="1" applyAlignment="1">
      <alignment vertical="center" shrinkToFit="1"/>
    </xf>
    <xf numFmtId="38" fontId="4" fillId="0" borderId="22" xfId="1" applyFont="1" applyBorder="1" applyAlignment="1">
      <alignment vertical="center" shrinkToFit="1"/>
    </xf>
    <xf numFmtId="38" fontId="4" fillId="0" borderId="23" xfId="1" applyFont="1" applyBorder="1" applyAlignment="1">
      <alignment vertical="center" shrinkToFit="1"/>
    </xf>
    <xf numFmtId="38" fontId="4" fillId="0" borderId="24" xfId="1" applyFont="1" applyBorder="1" applyAlignment="1">
      <alignment vertical="center" shrinkToFit="1"/>
    </xf>
    <xf numFmtId="9" fontId="4" fillId="0" borderId="24" xfId="3" applyNumberFormat="1" applyFont="1" applyBorder="1" applyAlignment="1">
      <alignment vertical="center" shrinkToFit="1"/>
    </xf>
    <xf numFmtId="38" fontId="4" fillId="0" borderId="25" xfId="1" applyFont="1" applyBorder="1" applyAlignment="1">
      <alignment vertical="center" shrinkToFit="1"/>
    </xf>
    <xf numFmtId="38" fontId="4" fillId="0" borderId="26" xfId="1" applyFont="1" applyBorder="1" applyAlignment="1">
      <alignment vertical="center" shrinkToFit="1"/>
    </xf>
    <xf numFmtId="38" fontId="4" fillId="0" borderId="27" xfId="1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38" fontId="4" fillId="0" borderId="29" xfId="1" applyFont="1" applyBorder="1" applyAlignment="1">
      <alignment horizontal="center" vertical="center" shrinkToFit="1"/>
    </xf>
    <xf numFmtId="38" fontId="4" fillId="0" borderId="31" xfId="1" applyFont="1" applyBorder="1" applyAlignment="1">
      <alignment vertical="center" shrinkToFit="1"/>
    </xf>
    <xf numFmtId="38" fontId="4" fillId="0" borderId="32" xfId="1" applyFont="1" applyBorder="1" applyAlignment="1">
      <alignment vertical="center" shrinkToFit="1"/>
    </xf>
    <xf numFmtId="38" fontId="4" fillId="0" borderId="33" xfId="1" applyFont="1" applyBorder="1" applyAlignment="1">
      <alignment vertical="center" shrinkToFit="1"/>
    </xf>
    <xf numFmtId="9" fontId="4" fillId="0" borderId="33" xfId="3" applyNumberFormat="1" applyFont="1" applyBorder="1" applyAlignment="1">
      <alignment vertical="center" shrinkToFit="1"/>
    </xf>
    <xf numFmtId="38" fontId="4" fillId="0" borderId="34" xfId="1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38" fontId="4" fillId="0" borderId="37" xfId="1" applyFont="1" applyBorder="1" applyAlignment="1">
      <alignment vertical="center" shrinkToFit="1"/>
    </xf>
    <xf numFmtId="38" fontId="4" fillId="0" borderId="0" xfId="1" applyFont="1" applyAlignment="1">
      <alignment vertical="center"/>
    </xf>
    <xf numFmtId="38" fontId="4" fillId="0" borderId="33" xfId="1" applyFont="1" applyFill="1" applyBorder="1" applyAlignment="1">
      <alignment vertical="center" shrinkToFit="1"/>
    </xf>
    <xf numFmtId="38" fontId="4" fillId="0" borderId="28" xfId="1" applyFont="1" applyBorder="1" applyAlignment="1">
      <alignment vertical="center" shrinkToFit="1"/>
    </xf>
    <xf numFmtId="9" fontId="4" fillId="0" borderId="17" xfId="3" applyNumberFormat="1" applyFont="1" applyBorder="1" applyAlignment="1">
      <alignment vertical="center" shrinkToFit="1"/>
    </xf>
    <xf numFmtId="38" fontId="4" fillId="0" borderId="20" xfId="1" applyFont="1" applyBorder="1" applyAlignment="1">
      <alignment vertical="center" shrinkToFit="1"/>
    </xf>
    <xf numFmtId="38" fontId="4" fillId="0" borderId="0" xfId="1" applyFont="1" applyBorder="1" applyAlignment="1">
      <alignment vertical="center" shrinkToFit="1"/>
    </xf>
    <xf numFmtId="9" fontId="4" fillId="0" borderId="0" xfId="3" applyFont="1" applyBorder="1" applyAlignment="1">
      <alignment vertical="center" shrinkToFit="1"/>
    </xf>
    <xf numFmtId="38" fontId="4" fillId="0" borderId="0" xfId="1" applyFont="1" applyBorder="1" applyAlignment="1">
      <alignment vertical="center"/>
    </xf>
    <xf numFmtId="38" fontId="4" fillId="0" borderId="38" xfId="1" applyFont="1" applyBorder="1" applyAlignment="1">
      <alignment vertical="center" shrinkToFit="1"/>
    </xf>
    <xf numFmtId="9" fontId="4" fillId="0" borderId="39" xfId="3" applyNumberFormat="1" applyFont="1" applyBorder="1" applyAlignment="1">
      <alignment vertical="center" shrinkToFit="1"/>
    </xf>
    <xf numFmtId="38" fontId="4" fillId="0" borderId="21" xfId="1" applyFont="1" applyFill="1" applyBorder="1" applyAlignment="1">
      <alignment vertical="center" shrinkToFit="1"/>
    </xf>
    <xf numFmtId="38" fontId="4" fillId="0" borderId="25" xfId="1" applyFont="1" applyFill="1" applyBorder="1" applyAlignment="1">
      <alignment vertical="center" shrinkToFit="1"/>
    </xf>
    <xf numFmtId="38" fontId="4" fillId="0" borderId="22" xfId="1" applyFont="1" applyFill="1" applyBorder="1" applyAlignment="1">
      <alignment vertical="center" shrinkToFit="1"/>
    </xf>
    <xf numFmtId="38" fontId="4" fillId="0" borderId="23" xfId="1" applyFont="1" applyFill="1" applyBorder="1" applyAlignment="1">
      <alignment vertical="center" shrinkToFit="1"/>
    </xf>
    <xf numFmtId="9" fontId="4" fillId="0" borderId="39" xfId="3" applyNumberFormat="1" applyFont="1" applyFill="1" applyBorder="1" applyAlignment="1">
      <alignment vertical="center" shrinkToFit="1"/>
    </xf>
    <xf numFmtId="38" fontId="4" fillId="0" borderId="26" xfId="1" applyFont="1" applyFill="1" applyBorder="1" applyAlignment="1">
      <alignment vertical="center" shrinkToFit="1"/>
    </xf>
    <xf numFmtId="38" fontId="4" fillId="0" borderId="27" xfId="1" applyFont="1" applyFill="1" applyBorder="1" applyAlignment="1">
      <alignment vertical="center" shrinkToFit="1"/>
    </xf>
    <xf numFmtId="38" fontId="4" fillId="0" borderId="28" xfId="1" applyFont="1" applyFill="1" applyBorder="1" applyAlignment="1">
      <alignment vertical="center" shrinkToFit="1"/>
    </xf>
    <xf numFmtId="38" fontId="4" fillId="0" borderId="40" xfId="1" applyFont="1" applyFill="1" applyBorder="1" applyAlignment="1">
      <alignment vertical="center" shrinkToFit="1"/>
    </xf>
    <xf numFmtId="38" fontId="4" fillId="0" borderId="41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38" fontId="4" fillId="0" borderId="42" xfId="1" applyFont="1" applyFill="1" applyBorder="1" applyAlignment="1">
      <alignment vertical="center" shrinkToFit="1"/>
    </xf>
    <xf numFmtId="38" fontId="4" fillId="0" borderId="43" xfId="1" applyFont="1" applyFill="1" applyBorder="1" applyAlignment="1">
      <alignment vertical="center" shrinkToFit="1"/>
    </xf>
    <xf numFmtId="9" fontId="4" fillId="0" borderId="44" xfId="3" applyNumberFormat="1" applyFont="1" applyFill="1" applyBorder="1" applyAlignment="1">
      <alignment vertical="center" shrinkToFit="1"/>
    </xf>
    <xf numFmtId="38" fontId="4" fillId="0" borderId="45" xfId="1" applyFont="1" applyFill="1" applyBorder="1" applyAlignment="1">
      <alignment vertical="center" shrinkToFit="1"/>
    </xf>
    <xf numFmtId="38" fontId="4" fillId="0" borderId="46" xfId="1" applyFont="1" applyFill="1" applyBorder="1" applyAlignment="1">
      <alignment vertical="center" shrinkToFit="1"/>
    </xf>
    <xf numFmtId="38" fontId="4" fillId="0" borderId="38" xfId="1" applyFont="1" applyFill="1" applyBorder="1" applyAlignment="1">
      <alignment vertical="center" shrinkToFit="1"/>
    </xf>
    <xf numFmtId="38" fontId="4" fillId="0" borderId="31" xfId="1" applyFont="1" applyFill="1" applyBorder="1" applyAlignment="1">
      <alignment vertical="center" shrinkToFit="1"/>
    </xf>
    <xf numFmtId="38" fontId="4" fillId="0" borderId="30" xfId="1" applyFont="1" applyFill="1" applyBorder="1" applyAlignment="1">
      <alignment vertical="center" shrinkToFit="1"/>
    </xf>
    <xf numFmtId="38" fontId="4" fillId="0" borderId="34" xfId="1" applyFont="1" applyFill="1" applyBorder="1" applyAlignment="1">
      <alignment vertical="center" shrinkToFit="1"/>
    </xf>
    <xf numFmtId="38" fontId="4" fillId="0" borderId="32" xfId="1" applyFont="1" applyFill="1" applyBorder="1" applyAlignment="1">
      <alignment vertical="center" shrinkToFit="1"/>
    </xf>
    <xf numFmtId="9" fontId="4" fillId="0" borderId="47" xfId="3" applyNumberFormat="1" applyFont="1" applyFill="1" applyBorder="1" applyAlignment="1">
      <alignment vertical="center" shrinkToFit="1"/>
    </xf>
    <xf numFmtId="38" fontId="4" fillId="0" borderId="35" xfId="1" applyFont="1" applyFill="1" applyBorder="1" applyAlignment="1">
      <alignment vertical="center" shrinkToFit="1"/>
    </xf>
    <xf numFmtId="38" fontId="4" fillId="0" borderId="36" xfId="1" applyFont="1" applyFill="1" applyBorder="1" applyAlignment="1">
      <alignment vertical="center" shrinkToFit="1"/>
    </xf>
    <xf numFmtId="38" fontId="4" fillId="0" borderId="37" xfId="1" applyFont="1" applyFill="1" applyBorder="1" applyAlignment="1">
      <alignment vertical="center" shrinkToFit="1"/>
    </xf>
    <xf numFmtId="38" fontId="4" fillId="0" borderId="48" xfId="1" applyFont="1" applyBorder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10" fillId="0" borderId="0" xfId="0" applyFont="1" applyAlignment="1">
      <alignment vertical="center" shrinkToFit="1"/>
    </xf>
    <xf numFmtId="38" fontId="10" fillId="0" borderId="0" xfId="2" applyFont="1" applyFill="1" applyAlignment="1">
      <alignment horizontal="right" vertical="center" shrinkToFit="1"/>
    </xf>
    <xf numFmtId="38" fontId="10" fillId="0" borderId="0" xfId="2" applyFont="1" applyFill="1" applyAlignment="1">
      <alignment vertical="center" shrinkToFit="1"/>
    </xf>
    <xf numFmtId="38" fontId="10" fillId="0" borderId="51" xfId="2" applyFont="1" applyFill="1" applyBorder="1" applyAlignment="1">
      <alignment horizontal="right" vertical="center" shrinkToFit="1"/>
    </xf>
    <xf numFmtId="49" fontId="10" fillId="0" borderId="51" xfId="2" applyNumberFormat="1" applyFont="1" applyFill="1" applyBorder="1" applyAlignment="1">
      <alignment horizontal="center" vertical="center" shrinkToFit="1"/>
    </xf>
    <xf numFmtId="38" fontId="10" fillId="0" borderId="51" xfId="2" applyFont="1" applyFill="1" applyBorder="1" applyAlignment="1">
      <alignment vertical="center" shrinkToFit="1"/>
    </xf>
    <xf numFmtId="38" fontId="10" fillId="0" borderId="51" xfId="2" applyFont="1" applyBorder="1" applyAlignment="1">
      <alignment vertical="center" shrinkToFit="1"/>
    </xf>
    <xf numFmtId="38" fontId="10" fillId="0" borderId="52" xfId="2" applyFont="1" applyFill="1" applyBorder="1" applyAlignment="1">
      <alignment horizontal="right" vertical="center" shrinkToFit="1"/>
    </xf>
    <xf numFmtId="38" fontId="10" fillId="0" borderId="52" xfId="2" applyFont="1" applyFill="1" applyBorder="1" applyAlignment="1">
      <alignment vertical="center" shrinkToFit="1"/>
    </xf>
    <xf numFmtId="38" fontId="10" fillId="0" borderId="52" xfId="2" applyFont="1" applyBorder="1" applyAlignment="1">
      <alignment vertical="center" shrinkToFit="1"/>
    </xf>
    <xf numFmtId="38" fontId="11" fillId="0" borderId="0" xfId="2" applyFont="1">
      <alignment vertical="center"/>
    </xf>
    <xf numFmtId="38" fontId="7" fillId="0" borderId="0" xfId="2" applyFont="1" applyAlignment="1">
      <alignment horizontal="left" vertical="center"/>
    </xf>
    <xf numFmtId="38" fontId="7" fillId="0" borderId="0" xfId="2" applyFont="1" applyAlignment="1">
      <alignment horizontal="center" vertical="center"/>
    </xf>
    <xf numFmtId="38" fontId="7" fillId="0" borderId="0" xfId="2" applyFont="1">
      <alignment vertical="center"/>
    </xf>
    <xf numFmtId="38" fontId="12" fillId="0" borderId="53" xfId="2" applyFont="1" applyBorder="1" applyAlignment="1">
      <alignment horizontal="center" vertical="center"/>
    </xf>
    <xf numFmtId="38" fontId="12" fillId="0" borderId="54" xfId="2" applyFont="1" applyBorder="1" applyAlignment="1">
      <alignment horizontal="center" vertical="center"/>
    </xf>
    <xf numFmtId="38" fontId="12" fillId="0" borderId="0" xfId="2" applyFont="1">
      <alignment vertical="center"/>
    </xf>
    <xf numFmtId="38" fontId="12" fillId="0" borderId="35" xfId="2" applyFont="1" applyBorder="1" applyAlignment="1">
      <alignment horizontal="center" vertical="center"/>
    </xf>
    <xf numFmtId="38" fontId="12" fillId="0" borderId="61" xfId="2" applyFont="1" applyBorder="1" applyAlignment="1">
      <alignment horizontal="center" vertical="center"/>
    </xf>
    <xf numFmtId="38" fontId="12" fillId="0" borderId="31" xfId="2" applyFont="1" applyFill="1" applyBorder="1" applyAlignment="1">
      <alignment horizontal="center" vertical="center" shrinkToFit="1"/>
    </xf>
    <xf numFmtId="38" fontId="12" fillId="0" borderId="30" xfId="2" applyFont="1" applyFill="1" applyBorder="1" applyAlignment="1">
      <alignment horizontal="center" vertical="center" shrinkToFit="1"/>
    </xf>
    <xf numFmtId="38" fontId="12" fillId="0" borderId="32" xfId="2" applyFont="1" applyFill="1" applyBorder="1" applyAlignment="1">
      <alignment horizontal="center" vertical="center" shrinkToFit="1"/>
    </xf>
    <xf numFmtId="38" fontId="12" fillId="0" borderId="36" xfId="2" applyFont="1" applyFill="1" applyBorder="1" applyAlignment="1">
      <alignment horizontal="center" vertical="center" shrinkToFit="1"/>
    </xf>
    <xf numFmtId="38" fontId="12" fillId="0" borderId="54" xfId="2" applyFont="1" applyBorder="1" applyAlignment="1">
      <alignment horizontal="center" vertical="center" shrinkToFit="1"/>
    </xf>
    <xf numFmtId="38" fontId="10" fillId="0" borderId="0" xfId="2" applyFont="1">
      <alignment vertical="center"/>
    </xf>
    <xf numFmtId="38" fontId="12" fillId="0" borderId="65" xfId="2" applyFont="1" applyBorder="1" applyAlignment="1">
      <alignment horizontal="center" vertical="center" shrinkToFit="1"/>
    </xf>
    <xf numFmtId="38" fontId="12" fillId="0" borderId="71" xfId="2" applyFont="1" applyBorder="1" applyAlignment="1">
      <alignment horizontal="center" vertical="center" shrinkToFit="1"/>
    </xf>
    <xf numFmtId="38" fontId="12" fillId="0" borderId="61" xfId="2" applyFont="1" applyBorder="1" applyAlignment="1">
      <alignment horizontal="center" vertical="center" shrinkToFit="1"/>
    </xf>
    <xf numFmtId="38" fontId="12" fillId="0" borderId="72" xfId="2" applyFont="1" applyBorder="1" applyAlignment="1">
      <alignment horizontal="center" vertical="center" shrinkToFit="1"/>
    </xf>
    <xf numFmtId="38" fontId="12" fillId="0" borderId="59" xfId="2" applyFont="1" applyBorder="1" applyAlignment="1">
      <alignment horizontal="center" vertical="center" shrinkToFit="1"/>
    </xf>
    <xf numFmtId="38" fontId="12" fillId="0" borderId="76" xfId="2" applyFont="1" applyBorder="1" applyAlignment="1">
      <alignment horizontal="center" vertical="center" shrinkToFit="1"/>
    </xf>
    <xf numFmtId="38" fontId="10" fillId="0" borderId="0" xfId="2" applyFont="1" applyAlignment="1">
      <alignment vertical="center" shrinkToFit="1"/>
    </xf>
    <xf numFmtId="38" fontId="12" fillId="0" borderId="0" xfId="2" applyFont="1" applyAlignment="1">
      <alignment horizontal="center" vertical="center"/>
    </xf>
    <xf numFmtId="38" fontId="13" fillId="0" borderId="0" xfId="2" applyFont="1" applyAlignment="1">
      <alignment horizontal="center" vertical="center"/>
    </xf>
    <xf numFmtId="38" fontId="14" fillId="0" borderId="0" xfId="2" applyFont="1">
      <alignment vertical="center"/>
    </xf>
    <xf numFmtId="38" fontId="15" fillId="0" borderId="0" xfId="2" applyFont="1">
      <alignment vertical="center"/>
    </xf>
    <xf numFmtId="178" fontId="0" fillId="0" borderId="0" xfId="0" applyNumberFormat="1" applyAlignment="1">
      <alignment vertical="center" shrinkToFit="1"/>
    </xf>
    <xf numFmtId="38" fontId="4" fillId="0" borderId="10" xfId="1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38" fontId="4" fillId="0" borderId="81" xfId="1" applyFont="1" applyBorder="1" applyAlignment="1">
      <alignment vertical="center" shrinkToFit="1"/>
    </xf>
    <xf numFmtId="38" fontId="4" fillId="0" borderId="35" xfId="1" applyFont="1" applyBorder="1" applyAlignment="1">
      <alignment vertical="center" shrinkToFit="1"/>
    </xf>
    <xf numFmtId="38" fontId="4" fillId="0" borderId="36" xfId="1" applyFont="1" applyBorder="1" applyAlignment="1">
      <alignment vertical="center" shrinkToFit="1"/>
    </xf>
    <xf numFmtId="38" fontId="12" fillId="0" borderId="74" xfId="2" applyFont="1" applyFill="1" applyBorder="1" applyAlignment="1">
      <alignment horizontal="center" vertical="center" shrinkToFit="1"/>
    </xf>
    <xf numFmtId="38" fontId="12" fillId="0" borderId="68" xfId="2" applyFont="1" applyFill="1" applyBorder="1" applyAlignment="1">
      <alignment horizontal="center" vertical="center" shrinkToFit="1"/>
    </xf>
    <xf numFmtId="38" fontId="12" fillId="0" borderId="69" xfId="2" applyFont="1" applyFill="1" applyBorder="1" applyAlignment="1">
      <alignment vertical="center" shrinkToFit="1"/>
    </xf>
    <xf numFmtId="38" fontId="12" fillId="0" borderId="88" xfId="2" applyFont="1" applyFill="1" applyBorder="1" applyAlignment="1">
      <alignment horizontal="center" vertical="center" shrinkToFit="1"/>
    </xf>
    <xf numFmtId="38" fontId="16" fillId="0" borderId="59" xfId="2" applyFont="1" applyBorder="1">
      <alignment vertical="center"/>
    </xf>
    <xf numFmtId="38" fontId="16" fillId="0" borderId="57" xfId="2" applyFont="1" applyBorder="1">
      <alignment vertical="center"/>
    </xf>
    <xf numFmtId="38" fontId="16" fillId="0" borderId="60" xfId="2" applyFont="1" applyBorder="1">
      <alignment vertical="center"/>
    </xf>
    <xf numFmtId="38" fontId="16" fillId="0" borderId="54" xfId="2" applyFont="1" applyBorder="1">
      <alignment vertical="center"/>
    </xf>
    <xf numFmtId="38" fontId="16" fillId="0" borderId="69" xfId="2" applyFont="1" applyBorder="1">
      <alignment vertical="center"/>
    </xf>
    <xf numFmtId="38" fontId="16" fillId="0" borderId="66" xfId="2" applyFont="1" applyBorder="1">
      <alignment vertical="center"/>
    </xf>
    <xf numFmtId="38" fontId="16" fillId="0" borderId="70" xfId="2" applyFont="1" applyBorder="1">
      <alignment vertical="center"/>
    </xf>
    <xf numFmtId="38" fontId="16" fillId="0" borderId="65" xfId="2" applyFont="1" applyBorder="1">
      <alignment vertical="center"/>
    </xf>
    <xf numFmtId="38" fontId="16" fillId="0" borderId="71" xfId="2" applyFont="1" applyBorder="1">
      <alignment vertical="center"/>
    </xf>
    <xf numFmtId="38" fontId="16" fillId="0" borderId="15" xfId="2" applyFont="1" applyBorder="1">
      <alignment vertical="center"/>
    </xf>
    <xf numFmtId="38" fontId="16" fillId="0" borderId="19" xfId="2" applyFont="1" applyBorder="1">
      <alignment vertical="center"/>
    </xf>
    <xf numFmtId="38" fontId="16" fillId="0" borderId="17" xfId="2" applyFont="1" applyBorder="1">
      <alignment vertical="center"/>
    </xf>
    <xf numFmtId="38" fontId="16" fillId="0" borderId="61" xfId="2" applyFont="1" applyBorder="1">
      <alignment vertical="center"/>
    </xf>
    <xf numFmtId="38" fontId="16" fillId="0" borderId="31" xfId="2" applyFont="1" applyBorder="1">
      <alignment vertical="center"/>
    </xf>
    <xf numFmtId="38" fontId="16" fillId="0" borderId="36" xfId="2" applyFont="1" applyBorder="1">
      <alignment vertical="center"/>
    </xf>
    <xf numFmtId="38" fontId="16" fillId="0" borderId="33" xfId="2" applyFont="1" applyBorder="1">
      <alignment vertical="center"/>
    </xf>
    <xf numFmtId="38" fontId="16" fillId="0" borderId="54" xfId="2" applyFont="1" applyFill="1" applyBorder="1" applyAlignment="1">
      <alignment vertical="center" shrinkToFit="1"/>
    </xf>
    <xf numFmtId="38" fontId="16" fillId="0" borderId="57" xfId="2" applyFont="1" applyFill="1" applyBorder="1" applyAlignment="1">
      <alignment vertical="center" shrinkToFit="1"/>
    </xf>
    <xf numFmtId="38" fontId="16" fillId="0" borderId="59" xfId="2" applyFont="1" applyFill="1" applyBorder="1" applyAlignment="1">
      <alignment vertical="center" shrinkToFit="1"/>
    </xf>
    <xf numFmtId="38" fontId="16" fillId="0" borderId="60" xfId="2" applyFont="1" applyFill="1" applyBorder="1" applyAlignment="1">
      <alignment vertical="center" shrinkToFit="1"/>
    </xf>
    <xf numFmtId="38" fontId="16" fillId="0" borderId="65" xfId="2" applyFont="1" applyFill="1" applyBorder="1" applyAlignment="1">
      <alignment vertical="center" shrinkToFit="1"/>
    </xf>
    <xf numFmtId="38" fontId="16" fillId="0" borderId="66" xfId="2" applyFont="1" applyFill="1" applyBorder="1" applyAlignment="1">
      <alignment vertical="center" shrinkToFit="1"/>
    </xf>
    <xf numFmtId="38" fontId="16" fillId="0" borderId="69" xfId="2" applyFont="1" applyFill="1" applyBorder="1" applyAlignment="1">
      <alignment vertical="center" shrinkToFit="1"/>
    </xf>
    <xf numFmtId="38" fontId="16" fillId="0" borderId="70" xfId="2" applyFont="1" applyFill="1" applyBorder="1" applyAlignment="1">
      <alignment vertical="center" shrinkToFit="1"/>
    </xf>
    <xf numFmtId="38" fontId="16" fillId="0" borderId="74" xfId="2" applyFont="1" applyBorder="1">
      <alignment vertical="center"/>
    </xf>
    <xf numFmtId="38" fontId="16" fillId="0" borderId="72" xfId="2" applyFont="1" applyBorder="1">
      <alignment vertical="center"/>
    </xf>
    <xf numFmtId="38" fontId="16" fillId="0" borderId="53" xfId="2" applyFont="1" applyBorder="1">
      <alignment vertical="center"/>
    </xf>
    <xf numFmtId="38" fontId="16" fillId="0" borderId="64" xfId="2" applyFont="1" applyBorder="1">
      <alignment vertical="center"/>
    </xf>
    <xf numFmtId="38" fontId="16" fillId="0" borderId="77" xfId="2" applyFont="1" applyBorder="1">
      <alignment vertical="center"/>
    </xf>
    <xf numFmtId="38" fontId="16" fillId="0" borderId="75" xfId="2" applyFont="1" applyBorder="1">
      <alignment vertical="center"/>
    </xf>
    <xf numFmtId="38" fontId="16" fillId="0" borderId="79" xfId="2" applyFont="1" applyBorder="1">
      <alignment vertical="center"/>
    </xf>
    <xf numFmtId="38" fontId="16" fillId="0" borderId="80" xfId="2" applyFont="1" applyBorder="1">
      <alignment vertical="center"/>
    </xf>
    <xf numFmtId="38" fontId="16" fillId="0" borderId="89" xfId="2" applyFont="1" applyBorder="1">
      <alignment vertical="center"/>
    </xf>
    <xf numFmtId="38" fontId="16" fillId="0" borderId="54" xfId="2" applyFont="1" applyFill="1" applyBorder="1">
      <alignment vertical="center"/>
    </xf>
    <xf numFmtId="38" fontId="16" fillId="0" borderId="57" xfId="2" applyFont="1" applyFill="1" applyBorder="1">
      <alignment vertical="center"/>
    </xf>
    <xf numFmtId="38" fontId="16" fillId="0" borderId="60" xfId="2" applyFont="1" applyFill="1" applyBorder="1">
      <alignment vertical="center"/>
    </xf>
    <xf numFmtId="38" fontId="16" fillId="0" borderId="65" xfId="2" applyFont="1" applyFill="1" applyBorder="1">
      <alignment vertical="center"/>
    </xf>
    <xf numFmtId="38" fontId="16" fillId="0" borderId="74" xfId="2" applyFont="1" applyFill="1" applyBorder="1">
      <alignment vertical="center"/>
    </xf>
    <xf numFmtId="38" fontId="16" fillId="0" borderId="79" xfId="2" applyFont="1" applyFill="1" applyBorder="1">
      <alignment vertical="center"/>
    </xf>
    <xf numFmtId="38" fontId="16" fillId="0" borderId="80" xfId="2" applyFont="1" applyFill="1" applyBorder="1">
      <alignment vertical="center"/>
    </xf>
    <xf numFmtId="38" fontId="16" fillId="0" borderId="89" xfId="2" applyFont="1" applyFill="1" applyBorder="1">
      <alignment vertical="center"/>
    </xf>
    <xf numFmtId="38" fontId="16" fillId="0" borderId="58" xfId="2" applyFont="1" applyFill="1" applyBorder="1">
      <alignment vertical="center"/>
    </xf>
    <xf numFmtId="38" fontId="16" fillId="0" borderId="59" xfId="2" applyFont="1" applyFill="1" applyBorder="1">
      <alignment vertical="center"/>
    </xf>
    <xf numFmtId="38" fontId="16" fillId="0" borderId="75" xfId="2" applyFont="1" applyFill="1" applyBorder="1">
      <alignment vertical="center"/>
    </xf>
    <xf numFmtId="38" fontId="16" fillId="0" borderId="77" xfId="2" applyFont="1" applyFill="1" applyBorder="1">
      <alignment vertical="center"/>
    </xf>
    <xf numFmtId="38" fontId="16" fillId="0" borderId="78" xfId="2" applyFont="1" applyFill="1" applyBorder="1">
      <alignment vertical="center"/>
    </xf>
    <xf numFmtId="38" fontId="16" fillId="0" borderId="67" xfId="2" applyFont="1" applyFill="1" applyBorder="1">
      <alignment vertical="center"/>
    </xf>
    <xf numFmtId="38" fontId="16" fillId="0" borderId="76" xfId="2" applyFont="1" applyFill="1" applyBorder="1">
      <alignment vertical="center"/>
    </xf>
    <xf numFmtId="38" fontId="16" fillId="0" borderId="58" xfId="2" applyFont="1" applyBorder="1">
      <alignment vertical="center"/>
    </xf>
    <xf numFmtId="38" fontId="16" fillId="0" borderId="63" xfId="2" applyFont="1" applyBorder="1">
      <alignment vertical="center"/>
    </xf>
    <xf numFmtId="38" fontId="16" fillId="0" borderId="67" xfId="2" applyFont="1" applyBorder="1">
      <alignment vertical="center"/>
    </xf>
    <xf numFmtId="38" fontId="16" fillId="0" borderId="68" xfId="2" applyFont="1" applyBorder="1">
      <alignment vertical="center"/>
    </xf>
    <xf numFmtId="38" fontId="16" fillId="0" borderId="32" xfId="2" applyFont="1" applyBorder="1">
      <alignment vertical="center"/>
    </xf>
    <xf numFmtId="38" fontId="16" fillId="0" borderId="14" xfId="2" applyFont="1" applyBorder="1">
      <alignment vertical="center"/>
    </xf>
    <xf numFmtId="38" fontId="16" fillId="0" borderId="16" xfId="2" applyFont="1" applyBorder="1">
      <alignment vertical="center"/>
    </xf>
    <xf numFmtId="38" fontId="16" fillId="0" borderId="30" xfId="2" applyFont="1" applyBorder="1">
      <alignment vertical="center"/>
    </xf>
    <xf numFmtId="38" fontId="16" fillId="0" borderId="58" xfId="2" applyFont="1" applyFill="1" applyBorder="1" applyAlignment="1">
      <alignment vertical="center" shrinkToFit="1"/>
    </xf>
    <xf numFmtId="38" fontId="16" fillId="0" borderId="67" xfId="2" applyFont="1" applyFill="1" applyBorder="1" applyAlignment="1">
      <alignment vertical="center" shrinkToFit="1"/>
    </xf>
    <xf numFmtId="38" fontId="16" fillId="0" borderId="73" xfId="2" applyFont="1" applyBorder="1">
      <alignment vertical="center"/>
    </xf>
    <xf numFmtId="38" fontId="16" fillId="0" borderId="78" xfId="2" applyFont="1" applyBorder="1">
      <alignment vertical="center"/>
    </xf>
    <xf numFmtId="38" fontId="17" fillId="0" borderId="87" xfId="2" applyFont="1" applyFill="1" applyBorder="1" applyAlignment="1">
      <alignment horizontal="center" vertical="center" wrapText="1" shrinkToFit="1"/>
    </xf>
    <xf numFmtId="38" fontId="12" fillId="0" borderId="86" xfId="2" applyFont="1" applyFill="1" applyBorder="1" applyAlignment="1">
      <alignment horizontal="center" vertical="center" wrapText="1" shrinkToFit="1"/>
    </xf>
    <xf numFmtId="38" fontId="18" fillId="0" borderId="54" xfId="2" applyFont="1" applyBorder="1">
      <alignment vertical="center"/>
    </xf>
    <xf numFmtId="38" fontId="18" fillId="0" borderId="65" xfId="2" applyFont="1" applyBorder="1">
      <alignment vertical="center"/>
    </xf>
    <xf numFmtId="38" fontId="18" fillId="0" borderId="71" xfId="2" applyFont="1" applyBorder="1">
      <alignment vertical="center"/>
    </xf>
    <xf numFmtId="38" fontId="18" fillId="0" borderId="61" xfId="2" applyFont="1" applyBorder="1">
      <alignment vertical="center"/>
    </xf>
    <xf numFmtId="38" fontId="18" fillId="0" borderId="54" xfId="2" applyFont="1" applyFill="1" applyBorder="1" applyAlignment="1">
      <alignment vertical="center" shrinkToFit="1"/>
    </xf>
    <xf numFmtId="38" fontId="18" fillId="0" borderId="65" xfId="2" applyFont="1" applyFill="1" applyBorder="1" applyAlignment="1">
      <alignment vertical="center" shrinkToFit="1"/>
    </xf>
    <xf numFmtId="38" fontId="18" fillId="0" borderId="72" xfId="2" applyFont="1" applyBorder="1">
      <alignment vertical="center"/>
    </xf>
    <xf numFmtId="38" fontId="18" fillId="0" borderId="60" xfId="2" applyFont="1" applyBorder="1">
      <alignment vertical="center"/>
    </xf>
    <xf numFmtId="38" fontId="18" fillId="0" borderId="75" xfId="2" applyFont="1" applyBorder="1">
      <alignment vertical="center"/>
    </xf>
    <xf numFmtId="38" fontId="18" fillId="0" borderId="60" xfId="2" applyFont="1" applyFill="1" applyBorder="1">
      <alignment vertical="center"/>
    </xf>
    <xf numFmtId="38" fontId="18" fillId="0" borderId="75" xfId="2" applyFont="1" applyFill="1" applyBorder="1">
      <alignment vertical="center"/>
    </xf>
    <xf numFmtId="177" fontId="20" fillId="0" borderId="0" xfId="0" applyNumberFormat="1" applyFont="1">
      <alignment vertical="center"/>
    </xf>
    <xf numFmtId="176" fontId="20" fillId="0" borderId="0" xfId="0" applyNumberFormat="1" applyFont="1">
      <alignment vertical="center"/>
    </xf>
    <xf numFmtId="176" fontId="20" fillId="0" borderId="35" xfId="0" applyNumberFormat="1" applyFont="1" applyBorder="1" applyAlignment="1">
      <alignment horizontal="center" vertical="center" shrinkToFit="1"/>
    </xf>
    <xf numFmtId="176" fontId="20" fillId="0" borderId="30" xfId="0" applyNumberFormat="1" applyFont="1" applyBorder="1" applyAlignment="1">
      <alignment horizontal="center" vertical="center" shrinkToFit="1"/>
    </xf>
    <xf numFmtId="176" fontId="20" fillId="0" borderId="36" xfId="0" applyNumberFormat="1" applyFont="1" applyBorder="1" applyAlignment="1">
      <alignment horizontal="center" vertical="center" shrinkToFit="1"/>
    </xf>
    <xf numFmtId="176" fontId="20" fillId="0" borderId="74" xfId="0" applyNumberFormat="1" applyFont="1" applyBorder="1" applyAlignment="1">
      <alignment horizontal="center" vertical="center" shrinkToFit="1"/>
    </xf>
    <xf numFmtId="176" fontId="20" fillId="0" borderId="67" xfId="0" applyNumberFormat="1" applyFont="1" applyBorder="1" applyAlignment="1">
      <alignment horizontal="center" vertical="center" shrinkToFit="1"/>
    </xf>
    <xf numFmtId="176" fontId="20" fillId="0" borderId="67" xfId="0" applyNumberFormat="1" applyFont="1" applyBorder="1" applyAlignment="1">
      <alignment vertical="center" shrinkToFit="1"/>
    </xf>
    <xf numFmtId="176" fontId="20" fillId="0" borderId="69" xfId="0" applyNumberFormat="1" applyFont="1" applyBorder="1" applyAlignment="1">
      <alignment horizontal="center" vertical="center" shrinkToFit="1"/>
    </xf>
    <xf numFmtId="176" fontId="20" fillId="0" borderId="69" xfId="0" applyNumberFormat="1" applyFont="1" applyBorder="1" applyAlignment="1">
      <alignment vertical="center" shrinkToFit="1"/>
    </xf>
    <xf numFmtId="176" fontId="20" fillId="0" borderId="64" xfId="0" applyNumberFormat="1" applyFont="1" applyBorder="1" applyAlignment="1">
      <alignment horizontal="center" vertical="center" shrinkToFit="1"/>
    </xf>
    <xf numFmtId="176" fontId="20" fillId="0" borderId="76" xfId="0" applyNumberFormat="1" applyFont="1" applyBorder="1" applyAlignment="1">
      <alignment vertical="center" shrinkToFit="1"/>
    </xf>
    <xf numFmtId="177" fontId="20" fillId="0" borderId="0" xfId="0" applyNumberFormat="1" applyFont="1" applyAlignment="1">
      <alignment vertical="center" shrinkToFit="1"/>
    </xf>
    <xf numFmtId="176" fontId="20" fillId="0" borderId="0" xfId="0" applyNumberFormat="1" applyFont="1" applyAlignment="1">
      <alignment vertical="center" shrinkToFit="1"/>
    </xf>
    <xf numFmtId="177" fontId="20" fillId="0" borderId="74" xfId="0" applyNumberFormat="1" applyFont="1" applyBorder="1">
      <alignment vertical="center"/>
    </xf>
    <xf numFmtId="177" fontId="20" fillId="0" borderId="66" xfId="0" applyNumberFormat="1" applyFont="1" applyBorder="1">
      <alignment vertical="center"/>
    </xf>
    <xf numFmtId="177" fontId="20" fillId="0" borderId="67" xfId="0" applyNumberFormat="1" applyFont="1" applyBorder="1">
      <alignment vertical="center"/>
    </xf>
    <xf numFmtId="0" fontId="4" fillId="0" borderId="90" xfId="0" applyFont="1" applyBorder="1" applyAlignment="1"/>
    <xf numFmtId="38" fontId="4" fillId="0" borderId="48" xfId="1" applyFont="1" applyBorder="1" applyAlignment="1">
      <alignment horizontal="center" vertical="center" wrapText="1" shrinkToFit="1"/>
    </xf>
    <xf numFmtId="9" fontId="4" fillId="0" borderId="24" xfId="3" applyNumberFormat="1" applyFont="1" applyFill="1" applyBorder="1" applyAlignment="1">
      <alignment vertical="center" shrinkToFit="1"/>
    </xf>
    <xf numFmtId="38" fontId="12" fillId="0" borderId="46" xfId="2" applyFont="1" applyBorder="1" applyAlignment="1">
      <alignment horizontal="center" vertical="center" shrinkToFit="1"/>
    </xf>
    <xf numFmtId="38" fontId="16" fillId="0" borderId="40" xfId="2" applyFont="1" applyFill="1" applyBorder="1">
      <alignment vertical="center"/>
    </xf>
    <xf numFmtId="38" fontId="16" fillId="0" borderId="41" xfId="2" applyFont="1" applyFill="1" applyBorder="1">
      <alignment vertical="center"/>
    </xf>
    <xf numFmtId="38" fontId="16" fillId="0" borderId="91" xfId="2" applyFont="1" applyFill="1" applyBorder="1">
      <alignment vertical="center"/>
    </xf>
    <xf numFmtId="38" fontId="16" fillId="0" borderId="52" xfId="2" applyFont="1" applyFill="1" applyBorder="1">
      <alignment vertical="center"/>
    </xf>
    <xf numFmtId="38" fontId="16" fillId="0" borderId="92" xfId="2" applyFont="1" applyFill="1" applyBorder="1">
      <alignment vertical="center"/>
    </xf>
    <xf numFmtId="38" fontId="16" fillId="0" borderId="93" xfId="2" applyFont="1" applyFill="1" applyBorder="1">
      <alignment vertical="center"/>
    </xf>
    <xf numFmtId="38" fontId="16" fillId="0" borderId="94" xfId="2" applyFont="1" applyFill="1" applyBorder="1">
      <alignment vertical="center"/>
    </xf>
    <xf numFmtId="38" fontId="16" fillId="0" borderId="0" xfId="2" applyFont="1" applyFill="1" applyBorder="1">
      <alignment vertical="center"/>
    </xf>
    <xf numFmtId="38" fontId="16" fillId="0" borderId="44" xfId="2" applyFont="1" applyFill="1" applyBorder="1">
      <alignment vertical="center"/>
    </xf>
    <xf numFmtId="38" fontId="12" fillId="0" borderId="69" xfId="2" applyFont="1" applyBorder="1" applyAlignment="1">
      <alignment horizontal="center" vertical="center" shrinkToFit="1"/>
    </xf>
    <xf numFmtId="38" fontId="16" fillId="0" borderId="69" xfId="2" applyFont="1" applyFill="1" applyBorder="1">
      <alignment vertical="center"/>
    </xf>
    <xf numFmtId="38" fontId="16" fillId="0" borderId="70" xfId="2" applyFont="1" applyFill="1" applyBorder="1">
      <alignment vertical="center"/>
    </xf>
    <xf numFmtId="38" fontId="16" fillId="0" borderId="52" xfId="2" applyFont="1" applyBorder="1">
      <alignment vertical="center"/>
    </xf>
    <xf numFmtId="38" fontId="16" fillId="0" borderId="75" xfId="2" applyFont="1" applyFill="1" applyBorder="1" applyAlignment="1">
      <alignment vertical="center" shrinkToFit="1"/>
    </xf>
    <xf numFmtId="38" fontId="16" fillId="0" borderId="93" xfId="2" applyFont="1" applyBorder="1">
      <alignment vertical="center"/>
    </xf>
    <xf numFmtId="38" fontId="12" fillId="0" borderId="68" xfId="2" applyFont="1" applyFill="1" applyBorder="1" applyAlignment="1">
      <alignment vertical="center" shrinkToFit="1"/>
    </xf>
    <xf numFmtId="38" fontId="12" fillId="0" borderId="67" xfId="2" applyFont="1" applyFill="1" applyBorder="1" applyAlignment="1">
      <alignment horizontal="center" vertical="center" wrapText="1" shrinkToFit="1"/>
    </xf>
    <xf numFmtId="38" fontId="16" fillId="0" borderId="94" xfId="2" applyFont="1" applyBorder="1">
      <alignment vertical="center"/>
    </xf>
    <xf numFmtId="38" fontId="16" fillId="0" borderId="92" xfId="2" applyFont="1" applyBorder="1">
      <alignment vertical="center"/>
    </xf>
    <xf numFmtId="38" fontId="16" fillId="0" borderId="62" xfId="2" applyFont="1" applyBorder="1">
      <alignment vertical="center"/>
    </xf>
    <xf numFmtId="38" fontId="16" fillId="0" borderId="76" xfId="2" applyFont="1" applyBorder="1">
      <alignment vertical="center"/>
    </xf>
    <xf numFmtId="38" fontId="16" fillId="0" borderId="94" xfId="2" applyFont="1" applyFill="1" applyBorder="1" applyAlignment="1">
      <alignment vertical="center" shrinkToFit="1"/>
    </xf>
    <xf numFmtId="38" fontId="16" fillId="0" borderId="93" xfId="2" applyFont="1" applyFill="1" applyBorder="1" applyAlignment="1">
      <alignment vertical="center" shrinkToFit="1"/>
    </xf>
    <xf numFmtId="38" fontId="16" fillId="0" borderId="62" xfId="2" applyFont="1" applyFill="1" applyBorder="1" applyAlignment="1">
      <alignment vertical="center" shrinkToFit="1"/>
    </xf>
    <xf numFmtId="38" fontId="16" fillId="0" borderId="74" xfId="2" applyFont="1" applyFill="1" applyBorder="1" applyAlignment="1">
      <alignment vertical="center" shrinkToFit="1"/>
    </xf>
    <xf numFmtId="38" fontId="16" fillId="0" borderId="76" xfId="2" applyFont="1" applyFill="1" applyBorder="1" applyAlignment="1">
      <alignment vertical="center" shrinkToFit="1"/>
    </xf>
    <xf numFmtId="38" fontId="16" fillId="0" borderId="78" xfId="2" applyFont="1" applyFill="1" applyBorder="1" applyAlignment="1">
      <alignment vertical="center" shrinkToFit="1"/>
    </xf>
    <xf numFmtId="38" fontId="16" fillId="0" borderId="77" xfId="2" applyFont="1" applyFill="1" applyBorder="1" applyAlignment="1">
      <alignment vertical="center" shrinkToFit="1"/>
    </xf>
    <xf numFmtId="38" fontId="16" fillId="0" borderId="53" xfId="2" applyFont="1" applyFill="1" applyBorder="1" applyAlignment="1">
      <alignment vertical="center" shrinkToFit="1"/>
    </xf>
    <xf numFmtId="38" fontId="16" fillId="0" borderId="62" xfId="2" applyFont="1" applyFill="1" applyBorder="1">
      <alignment vertical="center"/>
    </xf>
    <xf numFmtId="38" fontId="18" fillId="0" borderId="52" xfId="2" applyFont="1" applyFill="1" applyBorder="1">
      <alignment vertical="center"/>
    </xf>
    <xf numFmtId="38" fontId="18" fillId="0" borderId="70" xfId="2" applyFont="1" applyFill="1" applyBorder="1">
      <alignment vertical="center"/>
    </xf>
    <xf numFmtId="38" fontId="16" fillId="0" borderId="64" xfId="2" applyFont="1" applyFill="1" applyBorder="1">
      <alignment vertical="center"/>
    </xf>
    <xf numFmtId="38" fontId="16" fillId="0" borderId="53" xfId="2" applyFont="1" applyFill="1" applyBorder="1">
      <alignment vertical="center"/>
    </xf>
    <xf numFmtId="38" fontId="16" fillId="0" borderId="63" xfId="2" applyFont="1" applyFill="1" applyBorder="1">
      <alignment vertical="center"/>
    </xf>
    <xf numFmtId="38" fontId="16" fillId="0" borderId="56" xfId="2" applyFont="1" applyFill="1" applyBorder="1">
      <alignment vertical="center"/>
    </xf>
    <xf numFmtId="38" fontId="16" fillId="0" borderId="56" xfId="2" applyFont="1" applyBorder="1">
      <alignment vertical="center"/>
    </xf>
    <xf numFmtId="38" fontId="12" fillId="0" borderId="84" xfId="2" applyFont="1" applyBorder="1">
      <alignment vertical="center"/>
    </xf>
    <xf numFmtId="0" fontId="4" fillId="0" borderId="0" xfId="0" applyFont="1" applyBorder="1" applyAlignment="1"/>
    <xf numFmtId="177" fontId="20" fillId="0" borderId="67" xfId="0" applyNumberFormat="1" applyFont="1" applyBorder="1" applyAlignment="1">
      <alignment vertical="center" shrinkToFit="1"/>
    </xf>
    <xf numFmtId="0" fontId="4" fillId="0" borderId="0" xfId="0" applyFont="1" applyBorder="1" applyAlignment="1">
      <alignment shrinkToFit="1"/>
    </xf>
    <xf numFmtId="0" fontId="4" fillId="0" borderId="29" xfId="0" applyFont="1" applyBorder="1" applyAlignment="1">
      <alignment horizontal="center" vertical="center"/>
    </xf>
    <xf numFmtId="38" fontId="4" fillId="0" borderId="14" xfId="2" applyFont="1" applyBorder="1" applyAlignment="1">
      <alignment horizontal="right" vertical="center" shrinkToFit="1"/>
    </xf>
    <xf numFmtId="38" fontId="4" fillId="0" borderId="15" xfId="2" applyFont="1" applyBorder="1" applyAlignment="1">
      <alignment horizontal="right" vertical="center" shrinkToFit="1"/>
    </xf>
    <xf numFmtId="38" fontId="4" fillId="0" borderId="16" xfId="2" applyFont="1" applyBorder="1" applyAlignment="1">
      <alignment horizontal="right" vertical="center" shrinkToFit="1"/>
    </xf>
    <xf numFmtId="38" fontId="4" fillId="0" borderId="21" xfId="2" applyFont="1" applyBorder="1" applyAlignment="1">
      <alignment horizontal="right" vertical="center" shrinkToFit="1"/>
    </xf>
    <xf numFmtId="38" fontId="4" fillId="0" borderId="22" xfId="2" applyFont="1" applyBorder="1" applyAlignment="1">
      <alignment horizontal="right" vertical="center" shrinkToFit="1"/>
    </xf>
    <xf numFmtId="38" fontId="4" fillId="0" borderId="23" xfId="2" applyFont="1" applyBorder="1" applyAlignment="1">
      <alignment horizontal="right" vertical="center" shrinkToFit="1"/>
    </xf>
    <xf numFmtId="38" fontId="4" fillId="0" borderId="30" xfId="2" applyFont="1" applyBorder="1" applyAlignment="1">
      <alignment horizontal="right" vertical="center" shrinkToFit="1"/>
    </xf>
    <xf numFmtId="38" fontId="4" fillId="0" borderId="31" xfId="2" applyFont="1" applyBorder="1" applyAlignment="1">
      <alignment horizontal="right" vertical="center" shrinkToFit="1"/>
    </xf>
    <xf numFmtId="38" fontId="4" fillId="0" borderId="32" xfId="2" applyFont="1" applyBorder="1" applyAlignment="1">
      <alignment horizontal="right" vertical="center" shrinkToFit="1"/>
    </xf>
    <xf numFmtId="38" fontId="4" fillId="0" borderId="27" xfId="2" applyFont="1" applyBorder="1" applyAlignment="1">
      <alignment horizontal="right" vertical="center" shrinkToFit="1"/>
    </xf>
    <xf numFmtId="38" fontId="4" fillId="0" borderId="25" xfId="2" applyFont="1" applyBorder="1" applyAlignment="1">
      <alignment horizontal="right" vertical="center" shrinkToFit="1"/>
    </xf>
    <xf numFmtId="38" fontId="4" fillId="0" borderId="21" xfId="2" applyFont="1" applyFill="1" applyBorder="1" applyAlignment="1">
      <alignment horizontal="right" vertical="center" shrinkToFit="1"/>
    </xf>
    <xf numFmtId="38" fontId="4" fillId="0" borderId="25" xfId="2" applyFont="1" applyFill="1" applyBorder="1" applyAlignment="1">
      <alignment horizontal="right" vertical="center" shrinkToFit="1"/>
    </xf>
    <xf numFmtId="38" fontId="4" fillId="0" borderId="22" xfId="2" applyFont="1" applyFill="1" applyBorder="1" applyAlignment="1">
      <alignment horizontal="right" vertical="center" shrinkToFit="1"/>
    </xf>
    <xf numFmtId="38" fontId="4" fillId="0" borderId="23" xfId="2" applyFont="1" applyFill="1" applyBorder="1" applyAlignment="1">
      <alignment horizontal="right" vertical="center" shrinkToFit="1"/>
    </xf>
    <xf numFmtId="38" fontId="4" fillId="0" borderId="40" xfId="2" applyFont="1" applyFill="1" applyBorder="1" applyAlignment="1">
      <alignment horizontal="right" vertical="center" shrinkToFit="1"/>
    </xf>
    <xf numFmtId="38" fontId="4" fillId="0" borderId="41" xfId="2" applyFont="1" applyFill="1" applyBorder="1" applyAlignment="1">
      <alignment horizontal="right" vertical="center" shrinkToFit="1"/>
    </xf>
    <xf numFmtId="38" fontId="4" fillId="0" borderId="0" xfId="2" applyFont="1" applyFill="1" applyBorder="1" applyAlignment="1">
      <alignment horizontal="right" vertical="center" shrinkToFit="1"/>
    </xf>
    <xf numFmtId="38" fontId="4" fillId="0" borderId="42" xfId="2" applyFont="1" applyFill="1" applyBorder="1" applyAlignment="1">
      <alignment horizontal="right" vertical="center" shrinkToFit="1"/>
    </xf>
    <xf numFmtId="38" fontId="4" fillId="0" borderId="31" xfId="2" applyFont="1" applyFill="1" applyBorder="1" applyAlignment="1">
      <alignment horizontal="right" vertical="center" shrinkToFit="1"/>
    </xf>
    <xf numFmtId="38" fontId="4" fillId="0" borderId="30" xfId="2" applyFont="1" applyFill="1" applyBorder="1" applyAlignment="1">
      <alignment horizontal="right" vertical="center" shrinkToFit="1"/>
    </xf>
    <xf numFmtId="38" fontId="4" fillId="0" borderId="34" xfId="2" applyFont="1" applyFill="1" applyBorder="1" applyAlignment="1">
      <alignment horizontal="right" vertical="center" shrinkToFit="1"/>
    </xf>
    <xf numFmtId="38" fontId="4" fillId="0" borderId="32" xfId="2" applyFont="1" applyFill="1" applyBorder="1" applyAlignment="1">
      <alignment horizontal="right" vertical="center" shrinkToFit="1"/>
    </xf>
    <xf numFmtId="38" fontId="4" fillId="0" borderId="27" xfId="2" applyFont="1" applyFill="1" applyBorder="1" applyAlignment="1">
      <alignment horizontal="right" vertical="center" shrinkToFit="1"/>
    </xf>
    <xf numFmtId="38" fontId="4" fillId="0" borderId="36" xfId="2" applyFont="1" applyFill="1" applyBorder="1" applyAlignment="1">
      <alignment horizontal="right" vertical="center" shrinkToFit="1"/>
    </xf>
    <xf numFmtId="9" fontId="4" fillId="0" borderId="24" xfId="3" applyNumberFormat="1" applyFont="1" applyFill="1" applyBorder="1" applyAlignment="1">
      <alignment horizontal="right" vertical="center" shrinkToFit="1"/>
    </xf>
    <xf numFmtId="38" fontId="4" fillId="0" borderId="39" xfId="2" applyFont="1" applyBorder="1" applyAlignment="1">
      <alignment horizontal="right" vertical="center" shrinkToFit="1"/>
    </xf>
    <xf numFmtId="38" fontId="4" fillId="0" borderId="27" xfId="2" applyFont="1" applyBorder="1" applyAlignment="1">
      <alignment horizontal="right" vertical="center"/>
    </xf>
    <xf numFmtId="38" fontId="4" fillId="0" borderId="49" xfId="2" applyFont="1" applyBorder="1" applyAlignment="1">
      <alignment horizontal="right" vertical="center" shrinkToFit="1"/>
    </xf>
    <xf numFmtId="38" fontId="4" fillId="0" borderId="97" xfId="2" applyFont="1" applyBorder="1" applyAlignment="1">
      <alignment horizontal="right" vertical="center" shrinkToFit="1"/>
    </xf>
    <xf numFmtId="38" fontId="4" fillId="0" borderId="50" xfId="2" applyFont="1" applyBorder="1" applyAlignment="1">
      <alignment horizontal="right" vertical="center" shrinkToFit="1"/>
    </xf>
    <xf numFmtId="9" fontId="4" fillId="0" borderId="95" xfId="3" applyFont="1" applyBorder="1" applyAlignment="1">
      <alignment horizontal="right" vertical="center" shrinkToFit="1"/>
    </xf>
    <xf numFmtId="38" fontId="4" fillId="0" borderId="96" xfId="2" applyFont="1" applyBorder="1" applyAlignment="1">
      <alignment horizontal="right" vertical="center" shrinkToFit="1"/>
    </xf>
    <xf numFmtId="38" fontId="4" fillId="0" borderId="97" xfId="2" applyFont="1" applyBorder="1" applyAlignment="1">
      <alignment horizontal="right" vertical="center"/>
    </xf>
    <xf numFmtId="0" fontId="4" fillId="0" borderId="99" xfId="0" applyFont="1" applyBorder="1" applyAlignment="1">
      <alignment horizontal="center" vertical="center" wrapText="1"/>
    </xf>
    <xf numFmtId="176" fontId="20" fillId="0" borderId="82" xfId="0" applyNumberFormat="1" applyFont="1" applyBorder="1" applyAlignment="1">
      <alignment horizontal="center" vertical="center"/>
    </xf>
    <xf numFmtId="38" fontId="12" fillId="0" borderId="67" xfId="2" applyFont="1" applyFill="1" applyBorder="1" applyAlignment="1">
      <alignment horizontal="center" vertical="center" shrinkToFit="1"/>
    </xf>
    <xf numFmtId="0" fontId="0" fillId="0" borderId="0" xfId="0" applyAlignment="1">
      <alignment horizontal="centerContinuous" vertical="center"/>
    </xf>
    <xf numFmtId="0" fontId="4" fillId="0" borderId="98" xfId="0" applyFont="1" applyBorder="1" applyAlignment="1">
      <alignment vertical="center" shrinkToFit="1"/>
    </xf>
    <xf numFmtId="0" fontId="4" fillId="0" borderId="28" xfId="0" applyFont="1" applyBorder="1" applyAlignment="1">
      <alignment vertical="center"/>
    </xf>
    <xf numFmtId="0" fontId="19" fillId="0" borderId="51" xfId="0" applyFont="1" applyBorder="1" applyAlignment="1">
      <alignment horizontal="center" vertical="center"/>
    </xf>
    <xf numFmtId="178" fontId="20" fillId="0" borderId="51" xfId="0" applyNumberFormat="1" applyFont="1" applyBorder="1" applyAlignment="1">
      <alignment horizontal="center" vertical="center" shrinkToFit="1"/>
    </xf>
    <xf numFmtId="0" fontId="20" fillId="0" borderId="51" xfId="0" applyFont="1" applyBorder="1" applyAlignment="1">
      <alignment horizontal="center" vertical="center" shrinkToFit="1"/>
    </xf>
    <xf numFmtId="177" fontId="20" fillId="0" borderId="51" xfId="0" applyNumberFormat="1" applyFont="1" applyBorder="1" applyAlignment="1">
      <alignment horizontal="center" vertical="center"/>
    </xf>
    <xf numFmtId="0" fontId="20" fillId="0" borderId="17" xfId="0" applyFont="1" applyBorder="1">
      <alignment vertical="center"/>
    </xf>
    <xf numFmtId="176" fontId="20" fillId="0" borderId="17" xfId="0" applyNumberFormat="1" applyFont="1" applyBorder="1">
      <alignment vertical="center"/>
    </xf>
    <xf numFmtId="178" fontId="20" fillId="0" borderId="17" xfId="0" applyNumberFormat="1" applyFont="1" applyBorder="1" applyAlignment="1">
      <alignment vertical="center" shrinkToFit="1"/>
    </xf>
    <xf numFmtId="178" fontId="20" fillId="0" borderId="17" xfId="0" applyNumberFormat="1" applyFont="1" applyBorder="1">
      <alignment vertical="center"/>
    </xf>
    <xf numFmtId="176" fontId="20" fillId="0" borderId="17" xfId="0" applyNumberFormat="1" applyFont="1" applyBorder="1" applyAlignment="1">
      <alignment vertical="center" shrinkToFit="1"/>
    </xf>
    <xf numFmtId="177" fontId="20" fillId="0" borderId="17" xfId="0" applyNumberFormat="1" applyFont="1" applyBorder="1">
      <alignment vertical="center"/>
    </xf>
    <xf numFmtId="0" fontId="20" fillId="0" borderId="24" xfId="0" applyFont="1" applyBorder="1">
      <alignment vertical="center"/>
    </xf>
    <xf numFmtId="176" fontId="20" fillId="0" borderId="24" xfId="0" applyNumberFormat="1" applyFont="1" applyBorder="1">
      <alignment vertical="center"/>
    </xf>
    <xf numFmtId="178" fontId="20" fillId="0" borderId="24" xfId="0" applyNumberFormat="1" applyFont="1" applyBorder="1" applyAlignment="1">
      <alignment vertical="center" shrinkToFit="1"/>
    </xf>
    <xf numFmtId="178" fontId="20" fillId="0" borderId="24" xfId="0" applyNumberFormat="1" applyFont="1" applyBorder="1">
      <alignment vertical="center"/>
    </xf>
    <xf numFmtId="176" fontId="20" fillId="0" borderId="24" xfId="0" applyNumberFormat="1" applyFont="1" applyBorder="1" applyAlignment="1">
      <alignment vertical="center" shrinkToFit="1"/>
    </xf>
    <xf numFmtId="177" fontId="20" fillId="0" borderId="24" xfId="0" applyNumberFormat="1" applyFont="1" applyBorder="1">
      <alignment vertical="center"/>
    </xf>
    <xf numFmtId="0" fontId="20" fillId="0" borderId="33" xfId="0" applyFont="1" applyBorder="1">
      <alignment vertical="center"/>
    </xf>
    <xf numFmtId="176" fontId="20" fillId="0" borderId="33" xfId="0" applyNumberFormat="1" applyFont="1" applyBorder="1">
      <alignment vertical="center"/>
    </xf>
    <xf numFmtId="178" fontId="20" fillId="0" borderId="33" xfId="0" applyNumberFormat="1" applyFont="1" applyBorder="1" applyAlignment="1">
      <alignment vertical="center" shrinkToFit="1"/>
    </xf>
    <xf numFmtId="178" fontId="20" fillId="0" borderId="33" xfId="0" applyNumberFormat="1" applyFont="1" applyBorder="1">
      <alignment vertical="center"/>
    </xf>
    <xf numFmtId="176" fontId="20" fillId="0" borderId="33" xfId="0" applyNumberFormat="1" applyFont="1" applyBorder="1" applyAlignment="1">
      <alignment vertical="center" shrinkToFit="1"/>
    </xf>
    <xf numFmtId="177" fontId="20" fillId="0" borderId="33" xfId="0" applyNumberFormat="1" applyFont="1" applyBorder="1">
      <alignment vertical="center"/>
    </xf>
    <xf numFmtId="0" fontId="20" fillId="0" borderId="51" xfId="0" applyFont="1" applyBorder="1">
      <alignment vertical="center"/>
    </xf>
    <xf numFmtId="176" fontId="20" fillId="0" borderId="51" xfId="0" applyNumberFormat="1" applyFont="1" applyBorder="1">
      <alignment vertical="center"/>
    </xf>
    <xf numFmtId="178" fontId="20" fillId="0" borderId="51" xfId="0" applyNumberFormat="1" applyFont="1" applyBorder="1" applyAlignment="1">
      <alignment vertical="center" shrinkToFit="1"/>
    </xf>
    <xf numFmtId="178" fontId="20" fillId="0" borderId="51" xfId="0" applyNumberFormat="1" applyFont="1" applyBorder="1">
      <alignment vertical="center"/>
    </xf>
    <xf numFmtId="176" fontId="20" fillId="0" borderId="51" xfId="0" applyNumberFormat="1" applyFont="1" applyBorder="1" applyAlignment="1">
      <alignment vertical="center" shrinkToFit="1"/>
    </xf>
    <xf numFmtId="177" fontId="20" fillId="0" borderId="51" xfId="0" applyNumberFormat="1" applyFont="1" applyBorder="1">
      <alignment vertical="center"/>
    </xf>
    <xf numFmtId="176" fontId="20" fillId="0" borderId="17" xfId="0" applyNumberFormat="1" applyFont="1" applyBorder="1" applyAlignment="1">
      <alignment horizontal="center" vertical="center" shrinkToFit="1"/>
    </xf>
    <xf numFmtId="177" fontId="20" fillId="0" borderId="33" xfId="0" applyNumberFormat="1" applyFont="1" applyBorder="1" applyAlignment="1">
      <alignment vertical="center" shrinkToFit="1"/>
    </xf>
    <xf numFmtId="176" fontId="20" fillId="0" borderId="33" xfId="0" applyNumberFormat="1" applyFont="1" applyBorder="1" applyAlignment="1">
      <alignment horizontal="center" vertical="center" shrinkToFit="1"/>
    </xf>
    <xf numFmtId="179" fontId="20" fillId="0" borderId="51" xfId="0" applyNumberFormat="1" applyFont="1" applyBorder="1">
      <alignment vertical="center"/>
    </xf>
    <xf numFmtId="0" fontId="21" fillId="0" borderId="0" xfId="0" applyFont="1" applyAlignment="1">
      <alignment horizontal="centerContinuous" vertical="center"/>
    </xf>
    <xf numFmtId="176" fontId="20" fillId="0" borderId="55" xfId="0" applyNumberFormat="1" applyFont="1" applyBorder="1">
      <alignment vertical="center"/>
    </xf>
    <xf numFmtId="176" fontId="20" fillId="0" borderId="39" xfId="0" applyNumberFormat="1" applyFont="1" applyBorder="1">
      <alignment vertical="center"/>
    </xf>
    <xf numFmtId="176" fontId="20" fillId="0" borderId="80" xfId="0" applyNumberFormat="1" applyFont="1" applyBorder="1">
      <alignment vertical="center"/>
    </xf>
    <xf numFmtId="177" fontId="20" fillId="0" borderId="68" xfId="0" applyNumberFormat="1" applyFont="1" applyBorder="1">
      <alignment vertical="center"/>
    </xf>
    <xf numFmtId="177" fontId="20" fillId="0" borderId="65" xfId="0" applyNumberFormat="1" applyFont="1" applyBorder="1">
      <alignment vertical="center"/>
    </xf>
    <xf numFmtId="177" fontId="20" fillId="0" borderId="70" xfId="0" applyNumberFormat="1" applyFont="1" applyBorder="1">
      <alignment vertical="center"/>
    </xf>
    <xf numFmtId="177" fontId="20" fillId="0" borderId="70" xfId="0" applyNumberFormat="1" applyFont="1" applyBorder="1" applyAlignment="1">
      <alignment vertical="center" shrinkToFit="1"/>
    </xf>
    <xf numFmtId="38" fontId="20" fillId="0" borderId="0" xfId="2" applyFont="1">
      <alignment vertical="center"/>
    </xf>
    <xf numFmtId="38" fontId="20" fillId="0" borderId="0" xfId="2" applyFont="1" applyBorder="1">
      <alignment vertical="center"/>
    </xf>
    <xf numFmtId="177" fontId="20" fillId="0" borderId="24" xfId="0" applyNumberFormat="1" applyFont="1" applyBorder="1" applyAlignment="1">
      <alignment vertical="center" shrinkToFit="1"/>
    </xf>
    <xf numFmtId="38" fontId="20" fillId="0" borderId="24" xfId="2" applyFont="1" applyBorder="1">
      <alignment vertical="center"/>
    </xf>
    <xf numFmtId="38" fontId="20" fillId="0" borderId="70" xfId="2" applyFont="1" applyBorder="1">
      <alignment vertical="center"/>
    </xf>
    <xf numFmtId="0" fontId="20" fillId="0" borderId="17" xfId="0" applyNumberFormat="1" applyFont="1" applyBorder="1" applyAlignment="1">
      <alignment vertical="center"/>
    </xf>
    <xf numFmtId="177" fontId="20" fillId="0" borderId="17" xfId="0" applyNumberFormat="1" applyFont="1" applyBorder="1" applyAlignment="1">
      <alignment vertical="center" shrinkToFit="1"/>
    </xf>
    <xf numFmtId="38" fontId="20" fillId="0" borderId="53" xfId="2" applyFont="1" applyBorder="1" applyAlignment="1">
      <alignment vertical="center"/>
    </xf>
    <xf numFmtId="38" fontId="20" fillId="0" borderId="58" xfId="2" applyFont="1" applyBorder="1" applyAlignment="1">
      <alignment vertical="center"/>
    </xf>
    <xf numFmtId="38" fontId="20" fillId="0" borderId="59" xfId="2" applyFont="1" applyBorder="1" applyAlignment="1">
      <alignment vertical="center"/>
    </xf>
    <xf numFmtId="38" fontId="20" fillId="0" borderId="56" xfId="2" applyFont="1" applyBorder="1" applyAlignment="1">
      <alignment vertical="center"/>
    </xf>
    <xf numFmtId="38" fontId="20" fillId="0" borderId="57" xfId="2" applyFont="1" applyBorder="1" applyAlignment="1">
      <alignment vertical="center"/>
    </xf>
    <xf numFmtId="38" fontId="20" fillId="0" borderId="63" xfId="2" applyFont="1" applyBorder="1" applyAlignment="1">
      <alignment vertical="center"/>
    </xf>
    <xf numFmtId="38" fontId="20" fillId="0" borderId="60" xfId="2" applyFont="1" applyBorder="1" applyAlignment="1">
      <alignment vertical="center"/>
    </xf>
    <xf numFmtId="38" fontId="20" fillId="0" borderId="55" xfId="2" applyFont="1" applyBorder="1" applyAlignment="1">
      <alignment vertical="center"/>
    </xf>
    <xf numFmtId="38" fontId="20" fillId="0" borderId="54" xfId="2" applyFont="1" applyBorder="1" applyAlignment="1">
      <alignment vertical="center"/>
    </xf>
    <xf numFmtId="38" fontId="20" fillId="0" borderId="17" xfId="2" applyFont="1" applyBorder="1" applyAlignment="1">
      <alignment vertical="center"/>
    </xf>
    <xf numFmtId="38" fontId="20" fillId="0" borderId="26" xfId="2" applyFont="1" applyBorder="1">
      <alignment vertical="center"/>
    </xf>
    <xf numFmtId="38" fontId="20" fillId="0" borderId="21" xfId="2" applyFont="1" applyBorder="1">
      <alignment vertical="center"/>
    </xf>
    <xf numFmtId="38" fontId="20" fillId="0" borderId="27" xfId="2" applyFont="1" applyBorder="1">
      <alignment vertical="center"/>
    </xf>
    <xf numFmtId="38" fontId="20" fillId="0" borderId="25" xfId="2" applyFont="1" applyBorder="1">
      <alignment vertical="center"/>
    </xf>
    <xf numFmtId="38" fontId="20" fillId="0" borderId="22" xfId="2" applyFont="1" applyBorder="1">
      <alignment vertical="center"/>
    </xf>
    <xf numFmtId="38" fontId="20" fillId="0" borderId="23" xfId="2" applyFont="1" applyBorder="1">
      <alignment vertical="center"/>
    </xf>
    <xf numFmtId="38" fontId="20" fillId="0" borderId="39" xfId="2" applyFont="1" applyBorder="1">
      <alignment vertical="center"/>
    </xf>
    <xf numFmtId="38" fontId="20" fillId="0" borderId="100" xfId="2" applyFont="1" applyBorder="1">
      <alignment vertical="center"/>
    </xf>
    <xf numFmtId="38" fontId="20" fillId="0" borderId="24" xfId="2" applyFont="1" applyBorder="1" applyAlignment="1">
      <alignment vertical="center"/>
    </xf>
    <xf numFmtId="38" fontId="20" fillId="0" borderId="74" xfId="2" applyFont="1" applyBorder="1">
      <alignment vertical="center"/>
    </xf>
    <xf numFmtId="38" fontId="20" fillId="0" borderId="67" xfId="2" applyFont="1" applyBorder="1">
      <alignment vertical="center"/>
    </xf>
    <xf numFmtId="38" fontId="20" fillId="0" borderId="69" xfId="2" applyFont="1" applyBorder="1">
      <alignment vertical="center"/>
    </xf>
    <xf numFmtId="38" fontId="20" fillId="0" borderId="89" xfId="2" applyFont="1" applyBorder="1">
      <alignment vertical="center"/>
    </xf>
    <xf numFmtId="38" fontId="20" fillId="0" borderId="66" xfId="2" applyFont="1" applyBorder="1">
      <alignment vertical="center"/>
    </xf>
    <xf numFmtId="38" fontId="20" fillId="0" borderId="68" xfId="2" applyFont="1" applyBorder="1">
      <alignment vertical="center"/>
    </xf>
    <xf numFmtId="38" fontId="20" fillId="0" borderId="80" xfId="2" applyFont="1" applyBorder="1">
      <alignment vertical="center"/>
    </xf>
    <xf numFmtId="38" fontId="20" fillId="0" borderId="65" xfId="2" applyFont="1" applyBorder="1">
      <alignment vertical="center"/>
    </xf>
    <xf numFmtId="38" fontId="20" fillId="0" borderId="70" xfId="2" applyFont="1" applyBorder="1" applyAlignment="1">
      <alignment vertical="center"/>
    </xf>
    <xf numFmtId="38" fontId="20" fillId="0" borderId="53" xfId="2" applyFont="1" applyBorder="1">
      <alignment vertical="center"/>
    </xf>
    <xf numFmtId="38" fontId="20" fillId="0" borderId="58" xfId="2" applyFont="1" applyBorder="1">
      <alignment vertical="center"/>
    </xf>
    <xf numFmtId="38" fontId="20" fillId="0" borderId="63" xfId="2" applyFont="1" applyBorder="1">
      <alignment vertical="center"/>
    </xf>
    <xf numFmtId="38" fontId="20" fillId="0" borderId="60" xfId="2" applyFont="1" applyBorder="1">
      <alignment vertical="center"/>
    </xf>
    <xf numFmtId="38" fontId="20" fillId="0" borderId="57" xfId="2" applyFont="1" applyBorder="1">
      <alignment vertical="center"/>
    </xf>
    <xf numFmtId="38" fontId="20" fillId="0" borderId="59" xfId="2" applyFont="1" applyBorder="1">
      <alignment vertical="center"/>
    </xf>
    <xf numFmtId="38" fontId="20" fillId="0" borderId="56" xfId="2" applyFont="1" applyBorder="1">
      <alignment vertical="center"/>
    </xf>
    <xf numFmtId="38" fontId="20" fillId="0" borderId="54" xfId="2" applyFont="1" applyBorder="1" applyAlignment="1">
      <alignment vertical="center" shrinkToFit="1"/>
    </xf>
    <xf numFmtId="38" fontId="20" fillId="0" borderId="60" xfId="2" applyFont="1" applyBorder="1" applyAlignment="1">
      <alignment vertical="center" shrinkToFit="1"/>
    </xf>
    <xf numFmtId="38" fontId="20" fillId="0" borderId="15" xfId="2" applyFont="1" applyBorder="1">
      <alignment vertical="center"/>
    </xf>
    <xf numFmtId="38" fontId="20" fillId="0" borderId="14" xfId="2" applyFont="1" applyBorder="1">
      <alignment vertical="center"/>
    </xf>
    <xf numFmtId="38" fontId="20" fillId="0" borderId="16" xfId="2" applyFont="1" applyBorder="1">
      <alignment vertical="center"/>
    </xf>
    <xf numFmtId="38" fontId="20" fillId="0" borderId="17" xfId="2" applyFont="1" applyBorder="1">
      <alignment vertical="center"/>
    </xf>
    <xf numFmtId="38" fontId="20" fillId="0" borderId="81" xfId="2" applyFont="1" applyBorder="1">
      <alignment vertical="center"/>
    </xf>
    <xf numFmtId="38" fontId="20" fillId="0" borderId="19" xfId="2" applyFont="1" applyBorder="1">
      <alignment vertical="center"/>
    </xf>
    <xf numFmtId="38" fontId="20" fillId="0" borderId="18" xfId="2" applyFont="1" applyBorder="1">
      <alignment vertical="center"/>
    </xf>
    <xf numFmtId="38" fontId="20" fillId="0" borderId="17" xfId="2" applyFont="1" applyBorder="1" applyAlignment="1">
      <alignment vertical="center" shrinkToFit="1"/>
    </xf>
    <xf numFmtId="38" fontId="20" fillId="0" borderId="71" xfId="2" applyFont="1" applyBorder="1">
      <alignment vertical="center"/>
    </xf>
    <xf numFmtId="38" fontId="20" fillId="0" borderId="22" xfId="2" applyFont="1" applyBorder="1" applyAlignment="1">
      <alignment shrinkToFit="1"/>
    </xf>
    <xf numFmtId="38" fontId="20" fillId="0" borderId="21" xfId="2" applyFont="1" applyBorder="1" applyAlignment="1">
      <alignment shrinkToFit="1"/>
    </xf>
    <xf numFmtId="38" fontId="20" fillId="0" borderId="23" xfId="2" applyFont="1" applyBorder="1" applyAlignment="1">
      <alignment shrinkToFit="1"/>
    </xf>
    <xf numFmtId="38" fontId="20" fillId="0" borderId="24" xfId="2" applyFont="1" applyBorder="1" applyAlignment="1">
      <alignment shrinkToFit="1"/>
    </xf>
    <xf numFmtId="38" fontId="20" fillId="0" borderId="26" xfId="2" applyFont="1" applyBorder="1" applyAlignment="1">
      <alignment shrinkToFit="1"/>
    </xf>
    <xf numFmtId="38" fontId="20" fillId="0" borderId="27" xfId="2" applyFont="1" applyBorder="1" applyAlignment="1">
      <alignment shrinkToFit="1"/>
    </xf>
    <xf numFmtId="38" fontId="20" fillId="0" borderId="25" xfId="2" applyFont="1" applyBorder="1" applyAlignment="1">
      <alignment shrinkToFit="1"/>
    </xf>
    <xf numFmtId="38" fontId="20" fillId="0" borderId="100" xfId="2" applyFont="1" applyBorder="1" applyAlignment="1">
      <alignment vertical="center" shrinkToFit="1"/>
    </xf>
    <xf numFmtId="177" fontId="20" fillId="0" borderId="68" xfId="0" applyNumberFormat="1" applyFont="1" applyBorder="1" applyAlignment="1">
      <alignment vertical="center" shrinkToFit="1"/>
    </xf>
    <xf numFmtId="177" fontId="20" fillId="0" borderId="69" xfId="0" applyNumberFormat="1" applyFont="1" applyBorder="1" applyAlignment="1">
      <alignment vertical="center" shrinkToFit="1"/>
    </xf>
    <xf numFmtId="177" fontId="20" fillId="0" borderId="89" xfId="0" applyNumberFormat="1" applyFont="1" applyBorder="1" applyAlignment="1">
      <alignment vertical="center" shrinkToFit="1"/>
    </xf>
    <xf numFmtId="38" fontId="20" fillId="0" borderId="27" xfId="2" applyFont="1" applyBorder="1" applyAlignment="1">
      <alignment vertical="center" shrinkToFit="1"/>
    </xf>
    <xf numFmtId="38" fontId="20" fillId="0" borderId="25" xfId="2" applyFont="1" applyBorder="1" applyAlignment="1">
      <alignment vertical="center" shrinkToFit="1"/>
    </xf>
    <xf numFmtId="38" fontId="20" fillId="0" borderId="24" xfId="2" applyFont="1" applyBorder="1" applyAlignment="1">
      <alignment vertical="center" shrinkToFit="1"/>
    </xf>
    <xf numFmtId="176" fontId="22" fillId="0" borderId="0" xfId="0" applyNumberFormat="1" applyFont="1" applyAlignment="1">
      <alignment horizontal="centerContinuous" vertical="center"/>
    </xf>
    <xf numFmtId="177" fontId="22" fillId="0" borderId="0" xfId="0" applyNumberFormat="1" applyFont="1" applyAlignment="1">
      <alignment horizontal="centerContinuous" vertical="center"/>
    </xf>
    <xf numFmtId="176" fontId="20" fillId="0" borderId="101" xfId="0" applyNumberFormat="1" applyFont="1" applyBorder="1" applyAlignment="1">
      <alignment horizontal="center" vertical="center" shrinkToFit="1"/>
    </xf>
    <xf numFmtId="176" fontId="20" fillId="0" borderId="86" xfId="0" applyNumberFormat="1" applyFont="1" applyBorder="1" applyAlignment="1">
      <alignment horizontal="center" vertical="center" shrinkToFit="1"/>
    </xf>
    <xf numFmtId="176" fontId="20" fillId="0" borderId="87" xfId="0" applyNumberFormat="1" applyFont="1" applyBorder="1" applyAlignment="1">
      <alignment horizontal="center" vertical="center" shrinkToFit="1"/>
    </xf>
    <xf numFmtId="176" fontId="20" fillId="0" borderId="88" xfId="0" applyNumberFormat="1" applyFont="1" applyBorder="1" applyAlignment="1">
      <alignment horizontal="center" vertical="center" shrinkToFit="1"/>
    </xf>
    <xf numFmtId="176" fontId="20" fillId="0" borderId="51" xfId="0" applyNumberFormat="1" applyFont="1" applyBorder="1" applyAlignment="1">
      <alignment horizontal="center" vertical="center" shrinkToFit="1"/>
    </xf>
    <xf numFmtId="177" fontId="20" fillId="0" borderId="80" xfId="0" applyNumberFormat="1" applyFont="1" applyBorder="1">
      <alignment vertical="center"/>
    </xf>
    <xf numFmtId="176" fontId="20" fillId="0" borderId="102" xfId="0" applyNumberFormat="1" applyFont="1" applyBorder="1">
      <alignment vertical="center"/>
    </xf>
    <xf numFmtId="38" fontId="10" fillId="0" borderId="103" xfId="2" applyFont="1" applyFill="1" applyBorder="1" applyAlignment="1">
      <alignment horizontal="center" vertical="center" shrinkToFit="1"/>
    </xf>
    <xf numFmtId="38" fontId="10" fillId="0" borderId="104" xfId="2" applyFont="1" applyFill="1" applyBorder="1" applyAlignment="1">
      <alignment vertical="center" shrinkToFit="1"/>
    </xf>
    <xf numFmtId="38" fontId="10" fillId="0" borderId="105" xfId="2" applyFont="1" applyFill="1" applyBorder="1" applyAlignment="1">
      <alignment vertical="center" shrinkToFit="1"/>
    </xf>
    <xf numFmtId="0" fontId="10" fillId="0" borderId="0" xfId="0" applyFont="1" applyAlignment="1">
      <alignment horizontal="centerContinuous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179" fontId="20" fillId="0" borderId="0" xfId="0" applyNumberFormat="1" applyFont="1">
      <alignment vertical="center"/>
    </xf>
    <xf numFmtId="38" fontId="4" fillId="0" borderId="106" xfId="1" applyFont="1" applyBorder="1" applyAlignment="1">
      <alignment horizontal="center" vertical="center" shrinkToFit="1"/>
    </xf>
    <xf numFmtId="38" fontId="4" fillId="0" borderId="67" xfId="2" applyFont="1" applyFill="1" applyBorder="1" applyAlignment="1">
      <alignment horizontal="right" vertical="center" shrinkToFit="1"/>
    </xf>
    <xf numFmtId="38" fontId="4" fillId="0" borderId="89" xfId="2" applyFont="1" applyFill="1" applyBorder="1" applyAlignment="1">
      <alignment horizontal="right" vertical="center" shrinkToFit="1"/>
    </xf>
    <xf numFmtId="38" fontId="4" fillId="0" borderId="66" xfId="2" applyFont="1" applyFill="1" applyBorder="1" applyAlignment="1">
      <alignment horizontal="right" vertical="center" shrinkToFit="1"/>
    </xf>
    <xf numFmtId="38" fontId="4" fillId="0" borderId="68" xfId="2" applyFont="1" applyFill="1" applyBorder="1" applyAlignment="1">
      <alignment horizontal="right" vertical="center" shrinkToFit="1"/>
    </xf>
    <xf numFmtId="38" fontId="4" fillId="0" borderId="70" xfId="1" applyFont="1" applyFill="1" applyBorder="1" applyAlignment="1">
      <alignment vertical="center" shrinkToFit="1"/>
    </xf>
    <xf numFmtId="38" fontId="4" fillId="0" borderId="89" xfId="1" applyFont="1" applyFill="1" applyBorder="1" applyAlignment="1">
      <alignment vertical="center" shrinkToFit="1"/>
    </xf>
    <xf numFmtId="9" fontId="4" fillId="0" borderId="80" xfId="3" applyNumberFormat="1" applyFont="1" applyFill="1" applyBorder="1" applyAlignment="1">
      <alignment vertical="center" shrinkToFit="1"/>
    </xf>
    <xf numFmtId="38" fontId="4" fillId="0" borderId="74" xfId="1" applyFont="1" applyFill="1" applyBorder="1" applyAlignment="1">
      <alignment vertical="center" shrinkToFit="1"/>
    </xf>
    <xf numFmtId="38" fontId="4" fillId="0" borderId="67" xfId="1" applyFont="1" applyFill="1" applyBorder="1" applyAlignment="1">
      <alignment vertical="center" shrinkToFit="1"/>
    </xf>
    <xf numFmtId="38" fontId="4" fillId="0" borderId="69" xfId="1" applyFont="1" applyFill="1" applyBorder="1" applyAlignment="1">
      <alignment vertical="center" shrinkToFit="1"/>
    </xf>
    <xf numFmtId="38" fontId="4" fillId="0" borderId="66" xfId="1" applyFont="1" applyFill="1" applyBorder="1" applyAlignment="1">
      <alignment vertical="center" shrinkToFit="1"/>
    </xf>
    <xf numFmtId="38" fontId="4" fillId="0" borderId="107" xfId="1" applyFont="1" applyFill="1" applyBorder="1" applyAlignment="1">
      <alignment vertical="center" shrinkToFit="1"/>
    </xf>
    <xf numFmtId="176" fontId="20" fillId="0" borderId="52" xfId="0" applyNumberFormat="1" applyFont="1" applyBorder="1" applyAlignment="1">
      <alignment horizontal="center" vertical="center"/>
    </xf>
    <xf numFmtId="176" fontId="20" fillId="0" borderId="75" xfId="0" applyNumberFormat="1" applyFont="1" applyBorder="1" applyAlignment="1">
      <alignment horizontal="center" vertical="center"/>
    </xf>
    <xf numFmtId="177" fontId="20" fillId="0" borderId="60" xfId="0" applyNumberFormat="1" applyFont="1" applyBorder="1" applyAlignment="1">
      <alignment horizontal="center" vertical="center"/>
    </xf>
    <xf numFmtId="177" fontId="20" fillId="0" borderId="70" xfId="0" applyNumberFormat="1" applyFont="1" applyBorder="1" applyAlignment="1">
      <alignment horizontal="center" vertical="center"/>
    </xf>
    <xf numFmtId="176" fontId="20" fillId="0" borderId="60" xfId="0" applyNumberFormat="1" applyFont="1" applyBorder="1" applyAlignment="1">
      <alignment horizontal="center" vertical="center"/>
    </xf>
    <xf numFmtId="176" fontId="20" fillId="0" borderId="70" xfId="0" applyNumberFormat="1" applyFont="1" applyBorder="1" applyAlignment="1">
      <alignment horizontal="center" vertical="center"/>
    </xf>
    <xf numFmtId="176" fontId="22" fillId="0" borderId="85" xfId="0" applyNumberFormat="1" applyFont="1" applyBorder="1" applyAlignment="1">
      <alignment horizontal="center" vertical="center"/>
    </xf>
    <xf numFmtId="176" fontId="22" fillId="0" borderId="72" xfId="0" applyNumberFormat="1" applyFont="1" applyBorder="1" applyAlignment="1">
      <alignment horizontal="center" vertical="center"/>
    </xf>
    <xf numFmtId="176" fontId="19" fillId="0" borderId="52" xfId="0" applyNumberFormat="1" applyFont="1" applyBorder="1" applyAlignment="1">
      <alignment horizontal="center" vertical="center"/>
    </xf>
    <xf numFmtId="176" fontId="20" fillId="0" borderId="53" xfId="0" applyNumberFormat="1" applyFont="1" applyBorder="1" applyAlignment="1">
      <alignment horizontal="center" vertical="center"/>
    </xf>
    <xf numFmtId="176" fontId="20" fillId="0" borderId="58" xfId="0" applyNumberFormat="1" applyFont="1" applyBorder="1" applyAlignment="1">
      <alignment horizontal="center" vertical="center"/>
    </xf>
    <xf numFmtId="176" fontId="20" fillId="0" borderId="59" xfId="0" applyNumberFormat="1" applyFont="1" applyBorder="1" applyAlignment="1">
      <alignment horizontal="center" vertical="center"/>
    </xf>
    <xf numFmtId="176" fontId="20" fillId="0" borderId="52" xfId="0" applyNumberFormat="1" applyFont="1" applyBorder="1" applyAlignment="1">
      <alignment horizontal="center" vertical="center" shrinkToFit="1"/>
    </xf>
    <xf numFmtId="176" fontId="20" fillId="0" borderId="75" xfId="0" applyNumberFormat="1" applyFont="1" applyBorder="1" applyAlignment="1">
      <alignment horizontal="center" vertical="center" shrinkToFit="1"/>
    </xf>
    <xf numFmtId="176" fontId="20" fillId="0" borderId="55" xfId="0" applyNumberFormat="1" applyFont="1" applyBorder="1" applyAlignment="1">
      <alignment horizontal="center" vertical="center"/>
    </xf>
    <xf numFmtId="176" fontId="20" fillId="0" borderId="54" xfId="0" applyNumberFormat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 shrinkToFit="1"/>
    </xf>
    <xf numFmtId="38" fontId="12" fillId="0" borderId="62" xfId="2" applyFont="1" applyBorder="1" applyAlignment="1">
      <alignment horizontal="center" vertical="center" wrapText="1" shrinkToFit="1"/>
    </xf>
    <xf numFmtId="38" fontId="12" fillId="0" borderId="64" xfId="2" applyFont="1" applyBorder="1" applyAlignment="1">
      <alignment horizontal="center" vertical="center" wrapText="1" shrinkToFit="1"/>
    </xf>
    <xf numFmtId="38" fontId="12" fillId="0" borderId="62" xfId="2" applyFont="1" applyBorder="1" applyAlignment="1">
      <alignment horizontal="center" vertical="center" shrinkToFit="1"/>
    </xf>
    <xf numFmtId="38" fontId="12" fillId="0" borderId="64" xfId="2" applyFont="1" applyBorder="1" applyAlignment="1">
      <alignment horizontal="center" vertical="center" shrinkToFit="1"/>
    </xf>
    <xf numFmtId="38" fontId="7" fillId="0" borderId="0" xfId="2" applyFont="1" applyAlignment="1">
      <alignment vertical="center"/>
    </xf>
    <xf numFmtId="38" fontId="12" fillId="0" borderId="55" xfId="2" applyFont="1" applyFill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38" fontId="12" fillId="0" borderId="86" xfId="2" applyFont="1" applyFill="1" applyBorder="1" applyAlignment="1">
      <alignment horizontal="center" vertical="center" shrinkToFit="1"/>
    </xf>
    <xf numFmtId="38" fontId="12" fillId="0" borderId="87" xfId="2" applyFont="1" applyFill="1" applyBorder="1" applyAlignment="1">
      <alignment horizontal="center" vertical="center" shrinkToFit="1"/>
    </xf>
    <xf numFmtId="38" fontId="12" fillId="0" borderId="88" xfId="2" applyFont="1" applyFill="1" applyBorder="1" applyAlignment="1">
      <alignment horizontal="center" vertical="center" shrinkToFit="1"/>
    </xf>
    <xf numFmtId="38" fontId="12" fillId="0" borderId="54" xfId="2" applyFont="1" applyFill="1" applyBorder="1" applyAlignment="1">
      <alignment horizontal="center" vertical="center" shrinkToFit="1"/>
    </xf>
    <xf numFmtId="38" fontId="12" fillId="0" borderId="61" xfId="2" applyFont="1" applyFill="1" applyBorder="1" applyAlignment="1">
      <alignment horizontal="center" vertical="center" shrinkToFit="1"/>
    </xf>
    <xf numFmtId="38" fontId="12" fillId="0" borderId="62" xfId="2" applyFont="1" applyBorder="1" applyAlignment="1">
      <alignment horizontal="center" vertical="center"/>
    </xf>
    <xf numFmtId="38" fontId="12" fillId="0" borderId="64" xfId="2" applyFont="1" applyBorder="1" applyAlignment="1">
      <alignment horizontal="center" vertical="center"/>
    </xf>
    <xf numFmtId="38" fontId="12" fillId="0" borderId="45" xfId="2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38" fontId="12" fillId="0" borderId="52" xfId="2" applyFont="1" applyFill="1" applyBorder="1" applyAlignment="1">
      <alignment horizontal="center" vertical="center" shrinkToFit="1"/>
    </xf>
    <xf numFmtId="38" fontId="12" fillId="0" borderId="75" xfId="2" applyFont="1" applyFill="1" applyBorder="1" applyAlignment="1">
      <alignment horizontal="center" vertical="center" shrinkToFit="1"/>
    </xf>
    <xf numFmtId="38" fontId="12" fillId="0" borderId="83" xfId="2" applyFont="1" applyFill="1" applyBorder="1" applyAlignment="1">
      <alignment horizontal="center" vertical="center" shrinkToFit="1"/>
    </xf>
    <xf numFmtId="38" fontId="12" fillId="0" borderId="84" xfId="2" applyFont="1" applyFill="1" applyBorder="1" applyAlignment="1">
      <alignment horizontal="center" vertical="center" shrinkToFit="1"/>
    </xf>
    <xf numFmtId="38" fontId="12" fillId="0" borderId="85" xfId="2" applyFont="1" applyFill="1" applyBorder="1" applyAlignment="1">
      <alignment horizontal="center" vertical="center" shrinkToFit="1"/>
    </xf>
  </cellXfs>
  <cellStyles count="4">
    <cellStyle name="パーセント" xfId="3" builtinId="5"/>
    <cellStyle name="桁区切り" xfId="2" builtinId="6"/>
    <cellStyle name="桁区切り 2" xfId="1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9"/>
  <sheetViews>
    <sheetView view="pageBreakPreview" zoomScale="68" zoomScaleNormal="100" zoomScaleSheetLayoutView="100" workbookViewId="0">
      <selection activeCell="B17" sqref="B17"/>
    </sheetView>
  </sheetViews>
  <sheetFormatPr defaultRowHeight="13.2" x14ac:dyDescent="0.2"/>
  <cols>
    <col min="1" max="1" width="21.6640625" customWidth="1"/>
    <col min="2" max="13" width="9.5546875" customWidth="1"/>
    <col min="14" max="14" width="10.5546875" style="114" customWidth="1"/>
    <col min="15" max="16" width="10.5546875" style="1" customWidth="1"/>
    <col min="17" max="17" width="10.88671875" style="1" customWidth="1"/>
    <col min="18" max="18" width="10.88671875" customWidth="1"/>
    <col min="19" max="21" width="9.5546875" customWidth="1"/>
  </cols>
  <sheetData>
    <row r="1" spans="1:21" ht="26.4" customHeight="1" x14ac:dyDescent="0.2">
      <c r="A1" s="332" t="s">
        <v>312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</row>
    <row r="3" spans="1:21" ht="24" customHeight="1" x14ac:dyDescent="0.2">
      <c r="A3" s="300" t="s">
        <v>0</v>
      </c>
      <c r="B3" s="300" t="s">
        <v>1</v>
      </c>
      <c r="C3" s="300" t="s">
        <v>2</v>
      </c>
      <c r="D3" s="300" t="s">
        <v>3</v>
      </c>
      <c r="E3" s="300" t="s">
        <v>4</v>
      </c>
      <c r="F3" s="300" t="s">
        <v>5</v>
      </c>
      <c r="G3" s="300" t="s">
        <v>6</v>
      </c>
      <c r="H3" s="300" t="s">
        <v>7</v>
      </c>
      <c r="I3" s="300" t="s">
        <v>8</v>
      </c>
      <c r="J3" s="300" t="s">
        <v>9</v>
      </c>
      <c r="K3" s="300" t="s">
        <v>10</v>
      </c>
      <c r="L3" s="300" t="s">
        <v>11</v>
      </c>
      <c r="M3" s="300" t="s">
        <v>12</v>
      </c>
      <c r="N3" s="301" t="s">
        <v>13</v>
      </c>
      <c r="O3" s="302" t="s">
        <v>14</v>
      </c>
      <c r="P3" s="302" t="s">
        <v>15</v>
      </c>
      <c r="Q3" s="302" t="s">
        <v>302</v>
      </c>
      <c r="R3" s="300" t="s">
        <v>301</v>
      </c>
      <c r="S3" s="303" t="s">
        <v>305</v>
      </c>
      <c r="T3" s="303" t="s">
        <v>306</v>
      </c>
      <c r="U3" s="303" t="s">
        <v>307</v>
      </c>
    </row>
    <row r="4" spans="1:21" ht="24" customHeight="1" x14ac:dyDescent="0.2">
      <c r="A4" s="304" t="s">
        <v>16</v>
      </c>
      <c r="B4" s="305">
        <v>616</v>
      </c>
      <c r="C4" s="305">
        <v>2226</v>
      </c>
      <c r="D4" s="305">
        <v>4721</v>
      </c>
      <c r="E4" s="305">
        <v>6063</v>
      </c>
      <c r="F4" s="305">
        <v>8977</v>
      </c>
      <c r="G4" s="305">
        <v>5750</v>
      </c>
      <c r="H4" s="305">
        <v>6358</v>
      </c>
      <c r="I4" s="305">
        <v>403</v>
      </c>
      <c r="J4" s="305">
        <v>1</v>
      </c>
      <c r="K4" s="305">
        <v>3</v>
      </c>
      <c r="L4" s="305">
        <v>0</v>
      </c>
      <c r="M4" s="305">
        <v>250</v>
      </c>
      <c r="N4" s="306">
        <f t="shared" ref="N4:N17" si="0">O4+P4</f>
        <v>35368</v>
      </c>
      <c r="O4" s="307">
        <f>SUM(B4:G4)</f>
        <v>28353</v>
      </c>
      <c r="P4" s="307">
        <f>SUM(H4:M4)</f>
        <v>7015</v>
      </c>
      <c r="Q4" s="308">
        <v>20306</v>
      </c>
      <c r="R4" s="308">
        <v>6706</v>
      </c>
      <c r="S4" s="309">
        <f>O4/Q4</f>
        <v>1.3962868117797695</v>
      </c>
      <c r="T4" s="309">
        <f>P4/R4</f>
        <v>1.046078138980018</v>
      </c>
      <c r="U4" s="309">
        <f>N4/(Q4+R4)</f>
        <v>1.3093439952613652</v>
      </c>
    </row>
    <row r="5" spans="1:21" ht="24" customHeight="1" x14ac:dyDescent="0.2">
      <c r="A5" s="310" t="s">
        <v>17</v>
      </c>
      <c r="B5" s="311">
        <v>347</v>
      </c>
      <c r="C5" s="311">
        <v>2668</v>
      </c>
      <c r="D5" s="311">
        <v>1744</v>
      </c>
      <c r="E5" s="311">
        <v>1279</v>
      </c>
      <c r="F5" s="311">
        <v>1050</v>
      </c>
      <c r="G5" s="311">
        <v>1376</v>
      </c>
      <c r="H5" s="311">
        <v>956</v>
      </c>
      <c r="I5" s="311">
        <v>0</v>
      </c>
      <c r="J5" s="311">
        <v>0</v>
      </c>
      <c r="K5" s="311">
        <v>0</v>
      </c>
      <c r="L5" s="311">
        <v>0</v>
      </c>
      <c r="M5" s="311">
        <v>0</v>
      </c>
      <c r="N5" s="312">
        <f t="shared" si="0"/>
        <v>9420</v>
      </c>
      <c r="O5" s="313">
        <f t="shared" ref="O5:O17" si="1">SUM(B5:G5)</f>
        <v>8464</v>
      </c>
      <c r="P5" s="313">
        <f t="shared" ref="P5:P28" si="2">SUM(H5:M5)</f>
        <v>956</v>
      </c>
      <c r="Q5" s="314">
        <v>7907</v>
      </c>
      <c r="R5" s="314">
        <v>1271</v>
      </c>
      <c r="S5" s="315">
        <f t="shared" ref="S5:S14" si="3">O5/Q5</f>
        <v>1.0704439104590868</v>
      </c>
      <c r="T5" s="315">
        <f t="shared" ref="T5:T15" si="4">P5/R5</f>
        <v>0.75216365066876478</v>
      </c>
      <c r="U5" s="315">
        <f t="shared" ref="U5:U16" si="5">N5/(Q5+R5)</f>
        <v>1.0263674003050773</v>
      </c>
    </row>
    <row r="6" spans="1:21" ht="24" customHeight="1" x14ac:dyDescent="0.2">
      <c r="A6" s="310" t="s">
        <v>18</v>
      </c>
      <c r="B6" s="311">
        <v>36</v>
      </c>
      <c r="C6" s="311">
        <v>175</v>
      </c>
      <c r="D6" s="311">
        <v>180</v>
      </c>
      <c r="E6" s="311">
        <v>343</v>
      </c>
      <c r="F6" s="311">
        <v>214</v>
      </c>
      <c r="G6" s="311">
        <v>166</v>
      </c>
      <c r="H6" s="311">
        <v>156</v>
      </c>
      <c r="I6" s="311">
        <v>0</v>
      </c>
      <c r="J6" s="311">
        <v>0</v>
      </c>
      <c r="K6" s="311">
        <v>0</v>
      </c>
      <c r="L6" s="311">
        <v>0</v>
      </c>
      <c r="M6" s="311">
        <v>0</v>
      </c>
      <c r="N6" s="312">
        <f t="shared" si="0"/>
        <v>1270</v>
      </c>
      <c r="O6" s="313">
        <f t="shared" si="1"/>
        <v>1114</v>
      </c>
      <c r="P6" s="313">
        <f t="shared" si="2"/>
        <v>156</v>
      </c>
      <c r="Q6" s="314">
        <v>846</v>
      </c>
      <c r="R6" s="314">
        <v>82</v>
      </c>
      <c r="S6" s="315">
        <f t="shared" si="3"/>
        <v>1.3167848699763594</v>
      </c>
      <c r="T6" s="315">
        <f t="shared" si="4"/>
        <v>1.9024390243902438</v>
      </c>
      <c r="U6" s="315">
        <f t="shared" si="5"/>
        <v>1.3685344827586208</v>
      </c>
    </row>
    <row r="7" spans="1:21" ht="24" customHeight="1" x14ac:dyDescent="0.2">
      <c r="A7" s="310" t="s">
        <v>19</v>
      </c>
      <c r="B7" s="311">
        <v>5327</v>
      </c>
      <c r="C7" s="311">
        <v>10675</v>
      </c>
      <c r="D7" s="311">
        <v>8606</v>
      </c>
      <c r="E7" s="311">
        <v>15829</v>
      </c>
      <c r="F7" s="311">
        <v>12071</v>
      </c>
      <c r="G7" s="311">
        <v>8534</v>
      </c>
      <c r="H7" s="311">
        <v>8839</v>
      </c>
      <c r="I7" s="311">
        <v>5166</v>
      </c>
      <c r="J7" s="311">
        <v>4851</v>
      </c>
      <c r="K7" s="311">
        <v>3942</v>
      </c>
      <c r="L7" s="311">
        <v>4745</v>
      </c>
      <c r="M7" s="311">
        <v>5698</v>
      </c>
      <c r="N7" s="312">
        <f t="shared" si="0"/>
        <v>94283</v>
      </c>
      <c r="O7" s="313">
        <f t="shared" si="1"/>
        <v>61042</v>
      </c>
      <c r="P7" s="313">
        <f t="shared" si="2"/>
        <v>33241</v>
      </c>
      <c r="Q7" s="314">
        <v>53841</v>
      </c>
      <c r="R7" s="314">
        <v>28183</v>
      </c>
      <c r="S7" s="315">
        <f t="shared" si="3"/>
        <v>1.133745658513029</v>
      </c>
      <c r="T7" s="315">
        <f t="shared" si="4"/>
        <v>1.1794698931980272</v>
      </c>
      <c r="U7" s="315">
        <f t="shared" si="5"/>
        <v>1.1494562567053546</v>
      </c>
    </row>
    <row r="8" spans="1:21" ht="24" customHeight="1" x14ac:dyDescent="0.2">
      <c r="A8" s="310" t="s">
        <v>20</v>
      </c>
      <c r="B8" s="311">
        <v>3270</v>
      </c>
      <c r="C8" s="311">
        <v>8604</v>
      </c>
      <c r="D8" s="311">
        <v>28383</v>
      </c>
      <c r="E8" s="311">
        <v>56285</v>
      </c>
      <c r="F8" s="311">
        <v>35880</v>
      </c>
      <c r="G8" s="311">
        <v>34037</v>
      </c>
      <c r="H8" s="311">
        <v>9953</v>
      </c>
      <c r="I8" s="311">
        <v>1885</v>
      </c>
      <c r="J8" s="311">
        <v>2385</v>
      </c>
      <c r="K8" s="311">
        <v>2051</v>
      </c>
      <c r="L8" s="311">
        <v>2467</v>
      </c>
      <c r="M8" s="311">
        <v>2444</v>
      </c>
      <c r="N8" s="312">
        <f t="shared" si="0"/>
        <v>187644</v>
      </c>
      <c r="O8" s="313">
        <f t="shared" si="1"/>
        <v>166459</v>
      </c>
      <c r="P8" s="313">
        <f t="shared" si="2"/>
        <v>21185</v>
      </c>
      <c r="Q8" s="314">
        <v>116708</v>
      </c>
      <c r="R8" s="314">
        <v>18662</v>
      </c>
      <c r="S8" s="315">
        <f t="shared" si="3"/>
        <v>1.4262861157761251</v>
      </c>
      <c r="T8" s="315">
        <f t="shared" si="4"/>
        <v>1.1351945129139427</v>
      </c>
      <c r="U8" s="315">
        <f t="shared" si="5"/>
        <v>1.3861564600723941</v>
      </c>
    </row>
    <row r="9" spans="1:21" ht="24" customHeight="1" x14ac:dyDescent="0.2">
      <c r="A9" s="310" t="s">
        <v>21</v>
      </c>
      <c r="B9" s="311">
        <v>3492</v>
      </c>
      <c r="C9" s="311">
        <v>6272</v>
      </c>
      <c r="D9" s="311">
        <v>16298</v>
      </c>
      <c r="E9" s="311">
        <v>24103</v>
      </c>
      <c r="F9" s="311">
        <v>20338</v>
      </c>
      <c r="G9" s="311">
        <v>17790</v>
      </c>
      <c r="H9" s="311">
        <v>6056</v>
      </c>
      <c r="I9" s="311">
        <v>3252</v>
      </c>
      <c r="J9" s="311">
        <v>5258</v>
      </c>
      <c r="K9" s="311">
        <v>6867</v>
      </c>
      <c r="L9" s="311">
        <v>6381</v>
      </c>
      <c r="M9" s="311">
        <v>5462</v>
      </c>
      <c r="N9" s="312">
        <f t="shared" si="0"/>
        <v>121569</v>
      </c>
      <c r="O9" s="313">
        <f t="shared" si="1"/>
        <v>88293</v>
      </c>
      <c r="P9" s="313">
        <f t="shared" si="2"/>
        <v>33276</v>
      </c>
      <c r="Q9" s="314">
        <v>82240</v>
      </c>
      <c r="R9" s="314">
        <v>30397</v>
      </c>
      <c r="S9" s="315">
        <f t="shared" si="3"/>
        <v>1.0736016536964981</v>
      </c>
      <c r="T9" s="315">
        <f t="shared" si="4"/>
        <v>1.0947132940750732</v>
      </c>
      <c r="U9" s="315">
        <f t="shared" si="5"/>
        <v>1.0792989870113727</v>
      </c>
    </row>
    <row r="10" spans="1:21" ht="24" customHeight="1" x14ac:dyDescent="0.2">
      <c r="A10" s="310" t="s">
        <v>22</v>
      </c>
      <c r="B10" s="311">
        <v>7073</v>
      </c>
      <c r="C10" s="311">
        <v>18365</v>
      </c>
      <c r="D10" s="311">
        <v>16210</v>
      </c>
      <c r="E10" s="311">
        <v>28579</v>
      </c>
      <c r="F10" s="311">
        <v>24807</v>
      </c>
      <c r="G10" s="311">
        <v>18033</v>
      </c>
      <c r="H10" s="311">
        <v>14101</v>
      </c>
      <c r="I10" s="311">
        <v>5611</v>
      </c>
      <c r="J10" s="311">
        <v>1682</v>
      </c>
      <c r="K10" s="311">
        <v>1671</v>
      </c>
      <c r="L10" s="311">
        <v>1959</v>
      </c>
      <c r="M10" s="311">
        <v>3367</v>
      </c>
      <c r="N10" s="312">
        <f t="shared" si="0"/>
        <v>141458</v>
      </c>
      <c r="O10" s="313">
        <f t="shared" si="1"/>
        <v>113067</v>
      </c>
      <c r="P10" s="313">
        <f t="shared" si="2"/>
        <v>28391</v>
      </c>
      <c r="Q10" s="314">
        <v>123282</v>
      </c>
      <c r="R10" s="314">
        <v>34455</v>
      </c>
      <c r="S10" s="315">
        <f t="shared" si="3"/>
        <v>0.91714118849467074</v>
      </c>
      <c r="T10" s="315">
        <f t="shared" si="4"/>
        <v>0.8240023218691046</v>
      </c>
      <c r="U10" s="315">
        <f t="shared" si="5"/>
        <v>0.89679656643653671</v>
      </c>
    </row>
    <row r="11" spans="1:21" ht="24" customHeight="1" x14ac:dyDescent="0.2">
      <c r="A11" s="310" t="s">
        <v>23</v>
      </c>
      <c r="B11" s="311">
        <v>10254</v>
      </c>
      <c r="C11" s="311">
        <v>18366</v>
      </c>
      <c r="D11" s="311">
        <v>15276</v>
      </c>
      <c r="E11" s="311">
        <v>21959</v>
      </c>
      <c r="F11" s="311">
        <v>17974</v>
      </c>
      <c r="G11" s="311">
        <v>11377</v>
      </c>
      <c r="H11" s="311">
        <v>17550</v>
      </c>
      <c r="I11" s="311">
        <v>2044</v>
      </c>
      <c r="J11" s="311">
        <v>52160</v>
      </c>
      <c r="K11" s="311">
        <v>79368</v>
      </c>
      <c r="L11" s="311">
        <v>74381</v>
      </c>
      <c r="M11" s="311">
        <v>50591</v>
      </c>
      <c r="N11" s="312">
        <f t="shared" si="0"/>
        <v>371300</v>
      </c>
      <c r="O11" s="313">
        <f t="shared" si="1"/>
        <v>95206</v>
      </c>
      <c r="P11" s="313">
        <f t="shared" si="2"/>
        <v>276094</v>
      </c>
      <c r="Q11" s="314">
        <v>79981</v>
      </c>
      <c r="R11" s="314">
        <v>220501</v>
      </c>
      <c r="S11" s="315">
        <f t="shared" si="3"/>
        <v>1.1903577099561147</v>
      </c>
      <c r="T11" s="315">
        <f t="shared" si="4"/>
        <v>1.2521213055723104</v>
      </c>
      <c r="U11" s="315">
        <f t="shared" si="5"/>
        <v>1.2356813386492369</v>
      </c>
    </row>
    <row r="12" spans="1:21" ht="24" customHeight="1" x14ac:dyDescent="0.2">
      <c r="A12" s="310" t="s">
        <v>24</v>
      </c>
      <c r="B12" s="311">
        <v>0</v>
      </c>
      <c r="C12" s="311">
        <v>49</v>
      </c>
      <c r="D12" s="311">
        <v>584</v>
      </c>
      <c r="E12" s="311">
        <v>949</v>
      </c>
      <c r="F12" s="311">
        <v>583</v>
      </c>
      <c r="G12" s="311">
        <v>1023</v>
      </c>
      <c r="H12" s="311">
        <v>199</v>
      </c>
      <c r="I12" s="311">
        <v>6</v>
      </c>
      <c r="J12" s="311">
        <v>0</v>
      </c>
      <c r="K12" s="311">
        <v>0</v>
      </c>
      <c r="L12" s="311">
        <v>0</v>
      </c>
      <c r="M12" s="311">
        <v>0</v>
      </c>
      <c r="N12" s="312">
        <f t="shared" si="0"/>
        <v>3393</v>
      </c>
      <c r="O12" s="313">
        <f t="shared" si="1"/>
        <v>3188</v>
      </c>
      <c r="P12" s="313">
        <f t="shared" si="2"/>
        <v>205</v>
      </c>
      <c r="Q12" s="314">
        <v>3483</v>
      </c>
      <c r="R12" s="314">
        <v>229</v>
      </c>
      <c r="S12" s="315">
        <f t="shared" si="3"/>
        <v>0.91530289979902379</v>
      </c>
      <c r="T12" s="315">
        <f t="shared" si="4"/>
        <v>0.89519650655021832</v>
      </c>
      <c r="U12" s="315">
        <f t="shared" si="5"/>
        <v>0.9140625</v>
      </c>
    </row>
    <row r="13" spans="1:21" ht="24" customHeight="1" x14ac:dyDescent="0.2">
      <c r="A13" s="310" t="s">
        <v>25</v>
      </c>
      <c r="B13" s="311">
        <v>4609</v>
      </c>
      <c r="C13" s="311">
        <v>11566</v>
      </c>
      <c r="D13" s="311">
        <v>14679</v>
      </c>
      <c r="E13" s="311">
        <v>25750</v>
      </c>
      <c r="F13" s="311">
        <v>22346</v>
      </c>
      <c r="G13" s="311">
        <v>14369</v>
      </c>
      <c r="H13" s="311">
        <v>8527</v>
      </c>
      <c r="I13" s="311">
        <v>3979</v>
      </c>
      <c r="J13" s="311">
        <v>6064</v>
      </c>
      <c r="K13" s="311">
        <v>3717</v>
      </c>
      <c r="L13" s="311">
        <v>5612</v>
      </c>
      <c r="M13" s="311">
        <v>4516</v>
      </c>
      <c r="N13" s="312">
        <f t="shared" si="0"/>
        <v>125734</v>
      </c>
      <c r="O13" s="313">
        <f t="shared" si="1"/>
        <v>93319</v>
      </c>
      <c r="P13" s="313">
        <f t="shared" si="2"/>
        <v>32415</v>
      </c>
      <c r="Q13" s="314">
        <v>61707</v>
      </c>
      <c r="R13" s="314">
        <v>24671</v>
      </c>
      <c r="S13" s="315">
        <f t="shared" si="3"/>
        <v>1.5122919603934724</v>
      </c>
      <c r="T13" s="315">
        <f t="shared" si="4"/>
        <v>1.3138908029670464</v>
      </c>
      <c r="U13" s="315">
        <f t="shared" si="5"/>
        <v>1.4556252749542709</v>
      </c>
    </row>
    <row r="14" spans="1:21" ht="24" customHeight="1" x14ac:dyDescent="0.2">
      <c r="A14" s="310" t="s">
        <v>26</v>
      </c>
      <c r="B14" s="311">
        <v>42420</v>
      </c>
      <c r="C14" s="311">
        <v>72384</v>
      </c>
      <c r="D14" s="311">
        <v>73868</v>
      </c>
      <c r="E14" s="311">
        <v>114238</v>
      </c>
      <c r="F14" s="311">
        <v>95387</v>
      </c>
      <c r="G14" s="311">
        <v>63998</v>
      </c>
      <c r="H14" s="311">
        <v>59118</v>
      </c>
      <c r="I14" s="311">
        <v>31737</v>
      </c>
      <c r="J14" s="311">
        <v>33643</v>
      </c>
      <c r="K14" s="311">
        <v>36485</v>
      </c>
      <c r="L14" s="311">
        <v>35687</v>
      </c>
      <c r="M14" s="311">
        <v>39124</v>
      </c>
      <c r="N14" s="312">
        <f t="shared" si="0"/>
        <v>698089</v>
      </c>
      <c r="O14" s="313">
        <f t="shared" si="1"/>
        <v>462295</v>
      </c>
      <c r="P14" s="313">
        <f t="shared" si="2"/>
        <v>235794</v>
      </c>
      <c r="Q14" s="314">
        <v>419974</v>
      </c>
      <c r="R14" s="314">
        <v>221053</v>
      </c>
      <c r="S14" s="315">
        <f t="shared" si="3"/>
        <v>1.1007705238895742</v>
      </c>
      <c r="T14" s="315">
        <f t="shared" si="4"/>
        <v>1.0666853650482011</v>
      </c>
      <c r="U14" s="315">
        <f t="shared" si="5"/>
        <v>1.0890165312849536</v>
      </c>
    </row>
    <row r="15" spans="1:21" ht="24" customHeight="1" x14ac:dyDescent="0.2">
      <c r="A15" s="316" t="s">
        <v>27</v>
      </c>
      <c r="B15" s="317">
        <v>0</v>
      </c>
      <c r="C15" s="317">
        <v>0</v>
      </c>
      <c r="D15" s="317">
        <v>482</v>
      </c>
      <c r="E15" s="317">
        <v>72000</v>
      </c>
      <c r="F15" s="317">
        <v>0</v>
      </c>
      <c r="G15" s="317">
        <v>3802</v>
      </c>
      <c r="H15" s="317">
        <v>0</v>
      </c>
      <c r="I15" s="317">
        <v>0</v>
      </c>
      <c r="J15" s="317">
        <v>3013</v>
      </c>
      <c r="K15" s="317">
        <v>7231</v>
      </c>
      <c r="L15" s="317">
        <v>13388</v>
      </c>
      <c r="M15" s="317">
        <v>0</v>
      </c>
      <c r="N15" s="318">
        <f t="shared" si="0"/>
        <v>99916</v>
      </c>
      <c r="O15" s="319">
        <f t="shared" si="1"/>
        <v>76284</v>
      </c>
      <c r="P15" s="319">
        <f t="shared" si="2"/>
        <v>23632</v>
      </c>
      <c r="Q15" s="320">
        <v>55045</v>
      </c>
      <c r="R15" s="320">
        <v>17037</v>
      </c>
      <c r="S15" s="321">
        <f>O15/Q15</f>
        <v>1.3858479425924244</v>
      </c>
      <c r="T15" s="321">
        <f t="shared" si="4"/>
        <v>1.3870986676057993</v>
      </c>
      <c r="U15" s="321">
        <f t="shared" si="5"/>
        <v>1.3861435587247857</v>
      </c>
    </row>
    <row r="16" spans="1:21" ht="24" customHeight="1" x14ac:dyDescent="0.2">
      <c r="A16" s="322" t="s">
        <v>28</v>
      </c>
      <c r="B16" s="323">
        <f>SUM(B4:B15)</f>
        <v>77444</v>
      </c>
      <c r="C16" s="323">
        <f t="shared" ref="C16:G16" si="6">SUM(C4:C15)</f>
        <v>151350</v>
      </c>
      <c r="D16" s="323">
        <f t="shared" si="6"/>
        <v>181031</v>
      </c>
      <c r="E16" s="323">
        <f t="shared" si="6"/>
        <v>367377</v>
      </c>
      <c r="F16" s="323">
        <f t="shared" si="6"/>
        <v>239627</v>
      </c>
      <c r="G16" s="323">
        <f t="shared" si="6"/>
        <v>180255</v>
      </c>
      <c r="H16" s="323">
        <v>131813</v>
      </c>
      <c r="I16" s="323">
        <v>54083</v>
      </c>
      <c r="J16" s="323">
        <v>109057</v>
      </c>
      <c r="K16" s="323">
        <v>141335</v>
      </c>
      <c r="L16" s="323">
        <v>144620</v>
      </c>
      <c r="M16" s="323">
        <v>111452</v>
      </c>
      <c r="N16" s="324">
        <f t="shared" si="0"/>
        <v>1889444</v>
      </c>
      <c r="O16" s="324">
        <f t="shared" si="1"/>
        <v>1197084</v>
      </c>
      <c r="P16" s="325">
        <f>SUM(H16:M16)</f>
        <v>692360</v>
      </c>
      <c r="Q16" s="326">
        <v>1025320</v>
      </c>
      <c r="R16" s="326">
        <v>603247</v>
      </c>
      <c r="S16" s="327">
        <f>O16/Q16</f>
        <v>1.1675223344906955</v>
      </c>
      <c r="T16" s="327">
        <f>P16/R16</f>
        <v>1.1477222431276077</v>
      </c>
      <c r="U16" s="327">
        <f t="shared" si="5"/>
        <v>1.1601880671780773</v>
      </c>
    </row>
    <row r="17" spans="1:21" ht="24" customHeight="1" x14ac:dyDescent="0.2">
      <c r="A17" s="304" t="s">
        <v>300</v>
      </c>
      <c r="B17" s="305">
        <v>80996</v>
      </c>
      <c r="C17" s="305">
        <v>127884</v>
      </c>
      <c r="D17" s="305">
        <v>138866</v>
      </c>
      <c r="E17" s="305">
        <v>299051</v>
      </c>
      <c r="F17" s="305">
        <v>212963</v>
      </c>
      <c r="G17" s="305">
        <v>165560</v>
      </c>
      <c r="H17" s="305">
        <v>122428</v>
      </c>
      <c r="I17" s="305">
        <v>53845</v>
      </c>
      <c r="J17" s="305">
        <v>91635</v>
      </c>
      <c r="K17" s="305">
        <v>116022</v>
      </c>
      <c r="L17" s="305">
        <v>113984</v>
      </c>
      <c r="M17" s="305">
        <v>105333</v>
      </c>
      <c r="N17" s="306">
        <f t="shared" si="0"/>
        <v>1628567</v>
      </c>
      <c r="O17" s="306">
        <f t="shared" si="1"/>
        <v>1025320</v>
      </c>
      <c r="P17" s="307">
        <f t="shared" si="2"/>
        <v>603247</v>
      </c>
      <c r="Q17" s="308"/>
      <c r="R17" s="308"/>
      <c r="S17" s="328"/>
      <c r="T17" s="328"/>
      <c r="U17" s="328"/>
    </row>
    <row r="18" spans="1:21" ht="24" customHeight="1" x14ac:dyDescent="0.2">
      <c r="A18" s="321" t="s">
        <v>29</v>
      </c>
      <c r="B18" s="321">
        <f>B16/B17</f>
        <v>0.95614598251765515</v>
      </c>
      <c r="C18" s="321">
        <f t="shared" ref="C18:M18" si="7">C16/C17</f>
        <v>1.1834944168152388</v>
      </c>
      <c r="D18" s="321">
        <f t="shared" si="7"/>
        <v>1.3036380395489178</v>
      </c>
      <c r="E18" s="321">
        <f t="shared" si="7"/>
        <v>1.2284760793309502</v>
      </c>
      <c r="F18" s="321">
        <f t="shared" si="7"/>
        <v>1.1252048477904613</v>
      </c>
      <c r="G18" s="321">
        <f t="shared" si="7"/>
        <v>1.0887593621647742</v>
      </c>
      <c r="H18" s="321">
        <f t="shared" si="7"/>
        <v>1.0766573006175058</v>
      </c>
      <c r="I18" s="321">
        <f t="shared" si="7"/>
        <v>1.0044200947163153</v>
      </c>
      <c r="J18" s="321">
        <f t="shared" si="7"/>
        <v>1.1901238609701534</v>
      </c>
      <c r="K18" s="321">
        <f t="shared" si="7"/>
        <v>1.2181741393873575</v>
      </c>
      <c r="L18" s="321">
        <f t="shared" si="7"/>
        <v>1.2687745648512072</v>
      </c>
      <c r="M18" s="321">
        <f t="shared" si="7"/>
        <v>1.0580919559872024</v>
      </c>
      <c r="N18" s="329">
        <f>N16/N17</f>
        <v>1.1601880671780773</v>
      </c>
      <c r="O18" s="329">
        <f>O16/O17</f>
        <v>1.1675223344906955</v>
      </c>
      <c r="P18" s="329">
        <f>P16/P17</f>
        <v>1.1477222431276077</v>
      </c>
      <c r="Q18" s="329"/>
      <c r="R18" s="329"/>
      <c r="S18" s="330"/>
      <c r="T18" s="330"/>
      <c r="U18" s="330"/>
    </row>
    <row r="19" spans="1:21" ht="24" customHeight="1" x14ac:dyDescent="0.2">
      <c r="A19" s="323" t="s">
        <v>30</v>
      </c>
      <c r="B19" s="323">
        <f t="shared" ref="B19:G19" si="8">B20+B21+B22</f>
        <v>17131</v>
      </c>
      <c r="C19" s="323">
        <f t="shared" si="8"/>
        <v>37058</v>
      </c>
      <c r="D19" s="323">
        <f t="shared" si="8"/>
        <v>55260</v>
      </c>
      <c r="E19" s="323">
        <f t="shared" si="8"/>
        <v>71366</v>
      </c>
      <c r="F19" s="323">
        <f t="shared" si="8"/>
        <v>61912</v>
      </c>
      <c r="G19" s="323">
        <f t="shared" si="8"/>
        <v>44544</v>
      </c>
      <c r="H19" s="323">
        <v>34991</v>
      </c>
      <c r="I19" s="323">
        <v>14439</v>
      </c>
      <c r="J19" s="323">
        <v>36510</v>
      </c>
      <c r="K19" s="323">
        <v>40798</v>
      </c>
      <c r="L19" s="323">
        <v>41475</v>
      </c>
      <c r="M19" s="323">
        <v>26929</v>
      </c>
      <c r="N19" s="324">
        <f t="shared" ref="N19:N22" si="9">O19+P19</f>
        <v>482413</v>
      </c>
      <c r="O19" s="325">
        <f t="shared" ref="O19:O22" si="10">SUM(B19:G19)</f>
        <v>287271</v>
      </c>
      <c r="P19" s="325">
        <f t="shared" si="2"/>
        <v>195142</v>
      </c>
      <c r="Q19" s="326">
        <v>211511</v>
      </c>
      <c r="R19" s="326">
        <v>185675</v>
      </c>
      <c r="S19" s="327">
        <f>O19/Q19</f>
        <v>1.3581846807021858</v>
      </c>
      <c r="T19" s="327">
        <f t="shared" ref="T19:T26" si="11">P19/R19</f>
        <v>1.0509869395449036</v>
      </c>
      <c r="U19" s="327">
        <f t="shared" ref="U19:U25" si="12">N19/(Q19+R19)</f>
        <v>1.2145770495435388</v>
      </c>
    </row>
    <row r="20" spans="1:21" ht="24" customHeight="1" x14ac:dyDescent="0.2">
      <c r="A20" s="305" t="s">
        <v>31</v>
      </c>
      <c r="B20" s="305">
        <v>4599</v>
      </c>
      <c r="C20" s="305">
        <v>9757</v>
      </c>
      <c r="D20" s="305">
        <v>7542</v>
      </c>
      <c r="E20" s="305">
        <v>7752</v>
      </c>
      <c r="F20" s="305">
        <v>7363</v>
      </c>
      <c r="G20" s="305">
        <v>6514</v>
      </c>
      <c r="H20" s="305">
        <v>8257</v>
      </c>
      <c r="I20" s="305">
        <v>5931</v>
      </c>
      <c r="J20" s="305">
        <v>5535</v>
      </c>
      <c r="K20" s="305">
        <v>6148</v>
      </c>
      <c r="L20" s="305">
        <v>4517</v>
      </c>
      <c r="M20" s="305">
        <v>6792</v>
      </c>
      <c r="N20" s="306">
        <f t="shared" si="9"/>
        <v>80707</v>
      </c>
      <c r="O20" s="307">
        <f t="shared" si="10"/>
        <v>43527</v>
      </c>
      <c r="P20" s="307">
        <f t="shared" si="2"/>
        <v>37180</v>
      </c>
      <c r="Q20" s="308">
        <v>52639</v>
      </c>
      <c r="R20" s="308">
        <v>39012</v>
      </c>
      <c r="S20" s="309">
        <f t="shared" ref="S20:S28" si="13">O20/Q20</f>
        <v>0.82689640760652749</v>
      </c>
      <c r="T20" s="309">
        <f t="shared" si="11"/>
        <v>0.95304009022864755</v>
      </c>
      <c r="U20" s="309">
        <f t="shared" si="12"/>
        <v>0.88059050092197577</v>
      </c>
    </row>
    <row r="21" spans="1:21" ht="24" customHeight="1" x14ac:dyDescent="0.2">
      <c r="A21" s="311" t="s">
        <v>32</v>
      </c>
      <c r="B21" s="311">
        <v>8117</v>
      </c>
      <c r="C21" s="311">
        <v>21131</v>
      </c>
      <c r="D21" s="311">
        <v>35841</v>
      </c>
      <c r="E21" s="311">
        <v>48583</v>
      </c>
      <c r="F21" s="311">
        <v>42438</v>
      </c>
      <c r="G21" s="311">
        <v>30617</v>
      </c>
      <c r="H21" s="311">
        <v>20526</v>
      </c>
      <c r="I21" s="311">
        <v>6018</v>
      </c>
      <c r="J21" s="311">
        <v>15184</v>
      </c>
      <c r="K21" s="311">
        <v>15262</v>
      </c>
      <c r="L21" s="311">
        <v>16843</v>
      </c>
      <c r="M21" s="311">
        <v>10667</v>
      </c>
      <c r="N21" s="312">
        <f t="shared" si="9"/>
        <v>271227</v>
      </c>
      <c r="O21" s="313">
        <f t="shared" si="10"/>
        <v>186727</v>
      </c>
      <c r="P21" s="313">
        <f t="shared" si="2"/>
        <v>84500</v>
      </c>
      <c r="Q21" s="314">
        <v>157900</v>
      </c>
      <c r="R21" s="314">
        <v>103838</v>
      </c>
      <c r="S21" s="315">
        <f t="shared" si="13"/>
        <v>1.1825649145028498</v>
      </c>
      <c r="T21" s="315">
        <f t="shared" si="11"/>
        <v>0.81376759953003719</v>
      </c>
      <c r="U21" s="315">
        <f t="shared" si="12"/>
        <v>1.0362538110629713</v>
      </c>
    </row>
    <row r="22" spans="1:21" ht="24" customHeight="1" x14ac:dyDescent="0.2">
      <c r="A22" s="317" t="s">
        <v>291</v>
      </c>
      <c r="B22" s="317">
        <v>4415</v>
      </c>
      <c r="C22" s="317">
        <v>6170</v>
      </c>
      <c r="D22" s="317">
        <v>11877</v>
      </c>
      <c r="E22" s="317">
        <v>15031</v>
      </c>
      <c r="F22" s="317">
        <v>12111</v>
      </c>
      <c r="G22" s="317">
        <v>7413</v>
      </c>
      <c r="H22" s="317">
        <v>6208</v>
      </c>
      <c r="I22" s="317">
        <v>2490</v>
      </c>
      <c r="J22" s="317">
        <v>15791</v>
      </c>
      <c r="K22" s="317">
        <v>19388</v>
      </c>
      <c r="L22" s="317">
        <v>20115</v>
      </c>
      <c r="M22" s="317">
        <v>9470</v>
      </c>
      <c r="N22" s="318">
        <f t="shared" si="9"/>
        <v>130479</v>
      </c>
      <c r="O22" s="319">
        <f t="shared" si="10"/>
        <v>57017</v>
      </c>
      <c r="P22" s="319">
        <f t="shared" si="2"/>
        <v>73462</v>
      </c>
      <c r="Q22" s="320">
        <v>972</v>
      </c>
      <c r="R22" s="320">
        <v>42825</v>
      </c>
      <c r="S22" s="321">
        <f>O22/Q22</f>
        <v>58.659465020576128</v>
      </c>
      <c r="T22" s="321">
        <f t="shared" si="11"/>
        <v>1.7153998832457678</v>
      </c>
      <c r="U22" s="321">
        <f t="shared" si="12"/>
        <v>2.9791766559353379</v>
      </c>
    </row>
    <row r="23" spans="1:21" ht="24" customHeight="1" x14ac:dyDescent="0.2">
      <c r="A23" s="323" t="s">
        <v>33</v>
      </c>
      <c r="B23" s="323">
        <f>B24+B25+B26</f>
        <v>23204</v>
      </c>
      <c r="C23" s="323">
        <f t="shared" ref="C23:G23" si="14">C24+C25+C26</f>
        <v>46195</v>
      </c>
      <c r="D23" s="323">
        <f t="shared" si="14"/>
        <v>69115</v>
      </c>
      <c r="E23" s="323">
        <f t="shared" si="14"/>
        <v>92746</v>
      </c>
      <c r="F23" s="323">
        <f t="shared" si="14"/>
        <v>80443</v>
      </c>
      <c r="G23" s="323">
        <f t="shared" si="14"/>
        <v>55343</v>
      </c>
      <c r="H23" s="323">
        <v>52875</v>
      </c>
      <c r="I23" s="323">
        <v>23070</v>
      </c>
      <c r="J23" s="323">
        <v>76920</v>
      </c>
      <c r="K23" s="323">
        <v>98636</v>
      </c>
      <c r="L23" s="323">
        <v>96898</v>
      </c>
      <c r="M23" s="323">
        <v>53377</v>
      </c>
      <c r="N23" s="324">
        <f t="shared" ref="N23:N26" si="15">O23+P23</f>
        <v>768822</v>
      </c>
      <c r="O23" s="325">
        <f t="shared" ref="O23:O26" si="16">SUM(B23:G23)</f>
        <v>367046</v>
      </c>
      <c r="P23" s="325">
        <f t="shared" si="2"/>
        <v>401776</v>
      </c>
      <c r="Q23" s="326">
        <v>262275</v>
      </c>
      <c r="R23" s="326">
        <v>309912</v>
      </c>
      <c r="S23" s="327">
        <f t="shared" si="13"/>
        <v>1.3994700219235536</v>
      </c>
      <c r="T23" s="327">
        <f t="shared" si="11"/>
        <v>1.2964196287978522</v>
      </c>
      <c r="U23" s="327">
        <f t="shared" si="12"/>
        <v>1.3436551337237652</v>
      </c>
    </row>
    <row r="24" spans="1:21" ht="24" customHeight="1" x14ac:dyDescent="0.2">
      <c r="A24" s="305" t="s">
        <v>31</v>
      </c>
      <c r="B24" s="305">
        <v>6292</v>
      </c>
      <c r="C24" s="305">
        <v>12594</v>
      </c>
      <c r="D24" s="305">
        <v>10071</v>
      </c>
      <c r="E24" s="305">
        <v>9580</v>
      </c>
      <c r="F24" s="305">
        <v>9578</v>
      </c>
      <c r="G24" s="305">
        <v>8556</v>
      </c>
      <c r="H24" s="305">
        <v>11574</v>
      </c>
      <c r="I24" s="305">
        <v>9254</v>
      </c>
      <c r="J24" s="305">
        <v>8339</v>
      </c>
      <c r="K24" s="305">
        <v>9345</v>
      </c>
      <c r="L24" s="305">
        <v>7120</v>
      </c>
      <c r="M24" s="305">
        <v>10762</v>
      </c>
      <c r="N24" s="306">
        <f t="shared" si="15"/>
        <v>113065</v>
      </c>
      <c r="O24" s="307">
        <f t="shared" si="16"/>
        <v>56671</v>
      </c>
      <c r="P24" s="307">
        <f t="shared" si="2"/>
        <v>56394</v>
      </c>
      <c r="Q24" s="308">
        <v>66687</v>
      </c>
      <c r="R24" s="308">
        <v>56319</v>
      </c>
      <c r="S24" s="309">
        <f t="shared" si="13"/>
        <v>0.84980580922818538</v>
      </c>
      <c r="T24" s="309">
        <f t="shared" si="11"/>
        <v>1.0013316997816013</v>
      </c>
      <c r="U24" s="309">
        <f t="shared" si="12"/>
        <v>0.9191828040908574</v>
      </c>
    </row>
    <row r="25" spans="1:21" ht="24" customHeight="1" x14ac:dyDescent="0.2">
      <c r="A25" s="311" t="s">
        <v>292</v>
      </c>
      <c r="B25" s="311">
        <v>10369</v>
      </c>
      <c r="C25" s="311">
        <v>25618</v>
      </c>
      <c r="D25" s="311">
        <v>43417</v>
      </c>
      <c r="E25" s="311">
        <v>61758</v>
      </c>
      <c r="F25" s="311">
        <v>54191</v>
      </c>
      <c r="G25" s="311">
        <v>37415</v>
      </c>
      <c r="H25" s="311">
        <v>31799</v>
      </c>
      <c r="I25" s="311">
        <v>9598</v>
      </c>
      <c r="J25" s="311">
        <v>31394</v>
      </c>
      <c r="K25" s="311">
        <v>35744</v>
      </c>
      <c r="L25" s="311">
        <v>36934</v>
      </c>
      <c r="M25" s="311">
        <v>20953</v>
      </c>
      <c r="N25" s="312">
        <f t="shared" si="15"/>
        <v>399190</v>
      </c>
      <c r="O25" s="313">
        <f t="shared" si="16"/>
        <v>232768</v>
      </c>
      <c r="P25" s="313">
        <f t="shared" si="2"/>
        <v>166422</v>
      </c>
      <c r="Q25" s="314">
        <v>194276</v>
      </c>
      <c r="R25" s="314">
        <v>177893</v>
      </c>
      <c r="S25" s="315">
        <f t="shared" si="13"/>
        <v>1.1981304947600322</v>
      </c>
      <c r="T25" s="315">
        <f t="shared" si="11"/>
        <v>0.93551741777360553</v>
      </c>
      <c r="U25" s="315">
        <f t="shared" si="12"/>
        <v>1.0726041126477488</v>
      </c>
    </row>
    <row r="26" spans="1:21" ht="24" customHeight="1" x14ac:dyDescent="0.2">
      <c r="A26" s="317" t="s">
        <v>291</v>
      </c>
      <c r="B26" s="317">
        <v>6543</v>
      </c>
      <c r="C26" s="317">
        <v>7983</v>
      </c>
      <c r="D26" s="317">
        <v>15627</v>
      </c>
      <c r="E26" s="317">
        <v>21408</v>
      </c>
      <c r="F26" s="317">
        <v>16674</v>
      </c>
      <c r="G26" s="317">
        <v>9372</v>
      </c>
      <c r="H26" s="317">
        <v>9502</v>
      </c>
      <c r="I26" s="317">
        <v>4218</v>
      </c>
      <c r="J26" s="317">
        <v>37187</v>
      </c>
      <c r="K26" s="317">
        <v>53547</v>
      </c>
      <c r="L26" s="317">
        <v>52844</v>
      </c>
      <c r="M26" s="317">
        <v>21662</v>
      </c>
      <c r="N26" s="318">
        <f t="shared" si="15"/>
        <v>256567</v>
      </c>
      <c r="O26" s="319">
        <f t="shared" si="16"/>
        <v>77607</v>
      </c>
      <c r="P26" s="319">
        <f t="shared" si="2"/>
        <v>178960</v>
      </c>
      <c r="Q26" s="320">
        <v>1312</v>
      </c>
      <c r="R26" s="320">
        <v>75700</v>
      </c>
      <c r="S26" s="321">
        <f>O26/Q26</f>
        <v>59.15167682926829</v>
      </c>
      <c r="T26" s="321">
        <f t="shared" si="11"/>
        <v>2.3640686922060765</v>
      </c>
      <c r="U26" s="321">
        <f>N26/(Q26+R26)</f>
        <v>3.3315197631537941</v>
      </c>
    </row>
    <row r="27" spans="1:21" ht="24" customHeight="1" x14ac:dyDescent="0.2">
      <c r="A27" s="323" t="s">
        <v>303</v>
      </c>
      <c r="B27" s="331">
        <f>B23/B19</f>
        <v>1.3545035316093632</v>
      </c>
      <c r="C27" s="331">
        <f t="shared" ref="C27:F27" si="17">C23/C19</f>
        <v>1.2465594473527983</v>
      </c>
      <c r="D27" s="331">
        <f t="shared" si="17"/>
        <v>1.2507238508867173</v>
      </c>
      <c r="E27" s="331">
        <f t="shared" si="17"/>
        <v>1.2995824342123701</v>
      </c>
      <c r="F27" s="331">
        <f t="shared" si="17"/>
        <v>1.2993119266055047</v>
      </c>
      <c r="G27" s="331">
        <f>G23/G19</f>
        <v>1.2424344468390804</v>
      </c>
      <c r="H27" s="331">
        <f t="shared" ref="H27:M27" si="18">H23/H19</f>
        <v>1.5111028550198622</v>
      </c>
      <c r="I27" s="331">
        <f t="shared" si="18"/>
        <v>1.5977560772906712</v>
      </c>
      <c r="J27" s="331">
        <f t="shared" si="18"/>
        <v>2.1068200493015614</v>
      </c>
      <c r="K27" s="331">
        <f t="shared" si="18"/>
        <v>2.4176675327221924</v>
      </c>
      <c r="L27" s="331">
        <f t="shared" si="18"/>
        <v>2.3362989752863172</v>
      </c>
      <c r="M27" s="331">
        <f t="shared" si="18"/>
        <v>1.9821382153069182</v>
      </c>
      <c r="N27" s="331">
        <f>N23/N19</f>
        <v>1.5937008331035856</v>
      </c>
      <c r="O27" s="325"/>
      <c r="P27" s="326"/>
      <c r="Q27" s="326"/>
      <c r="R27" s="326"/>
      <c r="S27" s="327"/>
      <c r="T27" s="327"/>
      <c r="U27" s="327"/>
    </row>
    <row r="28" spans="1:21" ht="24" customHeight="1" x14ac:dyDescent="0.2">
      <c r="A28" s="323" t="s">
        <v>34</v>
      </c>
      <c r="B28" s="323">
        <f>B16-B19</f>
        <v>60313</v>
      </c>
      <c r="C28" s="323">
        <f t="shared" ref="C28:G28" si="19">C16-C19</f>
        <v>114292</v>
      </c>
      <c r="D28" s="323">
        <f t="shared" si="19"/>
        <v>125771</v>
      </c>
      <c r="E28" s="323">
        <f t="shared" si="19"/>
        <v>296011</v>
      </c>
      <c r="F28" s="323">
        <f t="shared" si="19"/>
        <v>177715</v>
      </c>
      <c r="G28" s="323">
        <f t="shared" si="19"/>
        <v>135711</v>
      </c>
      <c r="H28" s="323">
        <v>96822</v>
      </c>
      <c r="I28" s="323">
        <v>39644</v>
      </c>
      <c r="J28" s="323">
        <v>72547</v>
      </c>
      <c r="K28" s="323">
        <v>100537</v>
      </c>
      <c r="L28" s="323">
        <v>103145</v>
      </c>
      <c r="M28" s="323">
        <v>84523</v>
      </c>
      <c r="N28" s="324">
        <f t="shared" ref="N28" si="20">O28+P28</f>
        <v>1407031</v>
      </c>
      <c r="O28" s="325">
        <f t="shared" ref="O28" si="21">SUM(B28:G28)</f>
        <v>909813</v>
      </c>
      <c r="P28" s="325">
        <f t="shared" si="2"/>
        <v>497218</v>
      </c>
      <c r="Q28" s="326">
        <v>813809</v>
      </c>
      <c r="R28" s="326">
        <v>417572</v>
      </c>
      <c r="S28" s="327">
        <f t="shared" si="13"/>
        <v>1.1179687125603182</v>
      </c>
      <c r="T28" s="327">
        <f t="shared" ref="T28" si="22">P28/R28</f>
        <v>1.1907359688868027</v>
      </c>
      <c r="U28" s="327">
        <f t="shared" ref="U28" si="23">N28/(Q28+R28)</f>
        <v>1.1426447216580409</v>
      </c>
    </row>
    <row r="29" spans="1:21" x14ac:dyDescent="0.2">
      <c r="Q29"/>
    </row>
    <row r="30" spans="1:21" x14ac:dyDescent="0.2">
      <c r="Q30"/>
    </row>
    <row r="31" spans="1:21" x14ac:dyDescent="0.2">
      <c r="Q31"/>
    </row>
    <row r="32" spans="1:21" x14ac:dyDescent="0.2">
      <c r="Q32"/>
    </row>
    <row r="33" spans="17:17" x14ac:dyDescent="0.2">
      <c r="Q33"/>
    </row>
    <row r="34" spans="17:17" x14ac:dyDescent="0.2">
      <c r="Q34"/>
    </row>
    <row r="35" spans="17:17" x14ac:dyDescent="0.2">
      <c r="Q35"/>
    </row>
    <row r="36" spans="17:17" x14ac:dyDescent="0.2">
      <c r="Q36"/>
    </row>
    <row r="37" spans="17:17" x14ac:dyDescent="0.2">
      <c r="Q37"/>
    </row>
    <row r="38" spans="17:17" x14ac:dyDescent="0.2">
      <c r="Q38"/>
    </row>
    <row r="39" spans="17:17" x14ac:dyDescent="0.2">
      <c r="Q39"/>
    </row>
  </sheetData>
  <phoneticPr fontId="2"/>
  <pageMargins left="0.59055118110236227" right="0.59055118110236227" top="0.59055118110236227" bottom="0.59055118110236227" header="0.19685039370078741" footer="0.19685039370078741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2"/>
  <sheetViews>
    <sheetView view="pageBreakPreview" topLeftCell="A3" zoomScale="85" zoomScaleNormal="70" zoomScaleSheetLayoutView="85" workbookViewId="0">
      <selection activeCell="V20" sqref="V20"/>
    </sheetView>
  </sheetViews>
  <sheetFormatPr defaultColWidth="9" defaultRowHeight="14.4" x14ac:dyDescent="0.2"/>
  <cols>
    <col min="1" max="1" width="14.109375" style="198" customWidth="1"/>
    <col min="2" max="29" width="7.5546875" style="198" customWidth="1"/>
    <col min="30" max="30" width="8.44140625" style="198" customWidth="1"/>
    <col min="31" max="31" width="7.88671875" style="198" customWidth="1"/>
    <col min="32" max="32" width="8.44140625" style="197" customWidth="1"/>
    <col min="33" max="33" width="9" style="197"/>
    <col min="34" max="16384" width="9" style="198"/>
  </cols>
  <sheetData>
    <row r="1" spans="1:33" ht="40.799999999999997" customHeight="1" x14ac:dyDescent="0.2">
      <c r="A1" s="407" t="s">
        <v>316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8"/>
    </row>
    <row r="3" spans="1:33" ht="18" customHeight="1" x14ac:dyDescent="0.2">
      <c r="A3" s="442" t="s">
        <v>298</v>
      </c>
      <c r="B3" s="445" t="s">
        <v>41</v>
      </c>
      <c r="C3" s="446"/>
      <c r="D3" s="446"/>
      <c r="E3" s="446"/>
      <c r="F3" s="446"/>
      <c r="G3" s="446"/>
      <c r="H3" s="446"/>
      <c r="I3" s="446"/>
      <c r="J3" s="446"/>
      <c r="K3" s="446"/>
      <c r="L3" s="447"/>
      <c r="M3" s="444" t="s">
        <v>42</v>
      </c>
      <c r="N3" s="445" t="s">
        <v>43</v>
      </c>
      <c r="O3" s="446"/>
      <c r="P3" s="446"/>
      <c r="Q3" s="446"/>
      <c r="R3" s="446"/>
      <c r="S3" s="446"/>
      <c r="T3" s="446"/>
      <c r="U3" s="447"/>
      <c r="V3" s="445" t="s">
        <v>44</v>
      </c>
      <c r="W3" s="446"/>
      <c r="X3" s="447"/>
      <c r="Y3" s="448" t="s">
        <v>278</v>
      </c>
      <c r="Z3" s="448" t="s">
        <v>279</v>
      </c>
      <c r="AA3" s="450" t="s">
        <v>282</v>
      </c>
      <c r="AB3" s="451"/>
      <c r="AC3" s="444" t="s">
        <v>45</v>
      </c>
      <c r="AD3" s="436" t="s">
        <v>46</v>
      </c>
      <c r="AE3" s="440" t="s">
        <v>47</v>
      </c>
      <c r="AF3" s="438" t="s">
        <v>48</v>
      </c>
    </row>
    <row r="4" spans="1:33" s="210" customFormat="1" ht="18" customHeight="1" x14ac:dyDescent="0.2">
      <c r="A4" s="443"/>
      <c r="B4" s="199" t="s">
        <v>49</v>
      </c>
      <c r="C4" s="200" t="s">
        <v>50</v>
      </c>
      <c r="D4" s="200" t="s">
        <v>51</v>
      </c>
      <c r="E4" s="200" t="s">
        <v>52</v>
      </c>
      <c r="F4" s="200" t="s">
        <v>53</v>
      </c>
      <c r="G4" s="200" t="s">
        <v>54</v>
      </c>
      <c r="H4" s="200" t="s">
        <v>55</v>
      </c>
      <c r="I4" s="200" t="s">
        <v>56</v>
      </c>
      <c r="J4" s="200" t="s">
        <v>57</v>
      </c>
      <c r="K4" s="200" t="s">
        <v>58</v>
      </c>
      <c r="L4" s="201" t="s">
        <v>59</v>
      </c>
      <c r="M4" s="437"/>
      <c r="N4" s="202" t="s">
        <v>60</v>
      </c>
      <c r="O4" s="203" t="s">
        <v>61</v>
      </c>
      <c r="P4" s="203" t="s">
        <v>62</v>
      </c>
      <c r="Q4" s="203" t="s">
        <v>272</v>
      </c>
      <c r="R4" s="203" t="s">
        <v>273</v>
      </c>
      <c r="S4" s="204" t="s">
        <v>274</v>
      </c>
      <c r="T4" s="203" t="s">
        <v>275</v>
      </c>
      <c r="U4" s="205" t="s">
        <v>276</v>
      </c>
      <c r="V4" s="202" t="s">
        <v>63</v>
      </c>
      <c r="W4" s="203" t="s">
        <v>64</v>
      </c>
      <c r="X4" s="206" t="s">
        <v>277</v>
      </c>
      <c r="Y4" s="449"/>
      <c r="Z4" s="449"/>
      <c r="AA4" s="207" t="s">
        <v>280</v>
      </c>
      <c r="AB4" s="208" t="s">
        <v>281</v>
      </c>
      <c r="AC4" s="437"/>
      <c r="AD4" s="437"/>
      <c r="AE4" s="441"/>
      <c r="AF4" s="439"/>
      <c r="AG4" s="209"/>
    </row>
    <row r="5" spans="1:33" ht="18" customHeight="1" x14ac:dyDescent="0.2">
      <c r="A5" s="333" t="s">
        <v>65</v>
      </c>
      <c r="B5" s="347">
        <v>155</v>
      </c>
      <c r="C5" s="348">
        <v>214</v>
      </c>
      <c r="D5" s="348">
        <v>738</v>
      </c>
      <c r="E5" s="348">
        <v>719</v>
      </c>
      <c r="F5" s="348">
        <v>649</v>
      </c>
      <c r="G5" s="348">
        <v>151</v>
      </c>
      <c r="H5" s="348">
        <v>639</v>
      </c>
      <c r="I5" s="348">
        <v>10</v>
      </c>
      <c r="J5" s="348">
        <v>86</v>
      </c>
      <c r="K5" s="348">
        <v>72</v>
      </c>
      <c r="L5" s="349">
        <v>52</v>
      </c>
      <c r="M5" s="350">
        <v>0</v>
      </c>
      <c r="N5" s="347">
        <v>38</v>
      </c>
      <c r="O5" s="348">
        <v>11</v>
      </c>
      <c r="P5" s="348">
        <v>14</v>
      </c>
      <c r="Q5" s="348">
        <v>0</v>
      </c>
      <c r="R5" s="348">
        <v>5</v>
      </c>
      <c r="S5" s="348">
        <v>0</v>
      </c>
      <c r="T5" s="348">
        <v>16</v>
      </c>
      <c r="U5" s="349">
        <v>0</v>
      </c>
      <c r="V5" s="351">
        <v>89</v>
      </c>
      <c r="W5" s="348">
        <v>12</v>
      </c>
      <c r="X5" s="352">
        <v>0</v>
      </c>
      <c r="Y5" s="353">
        <v>0</v>
      </c>
      <c r="Z5" s="350">
        <v>0</v>
      </c>
      <c r="AA5" s="354">
        <v>106</v>
      </c>
      <c r="AB5" s="349">
        <v>27</v>
      </c>
      <c r="AC5" s="355">
        <v>612</v>
      </c>
      <c r="AD5" s="356">
        <f t="shared" ref="AD5:AD28" si="0">SUM(B5:AC5)</f>
        <v>4415</v>
      </c>
      <c r="AE5" s="345">
        <v>21</v>
      </c>
      <c r="AF5" s="346">
        <f t="shared" ref="AF5:AF14" si="1">ROUND(AD5/AE5,3)</f>
        <v>210.238</v>
      </c>
    </row>
    <row r="6" spans="1:33" ht="18" customHeight="1" x14ac:dyDescent="0.2">
      <c r="A6" s="334" t="s">
        <v>66</v>
      </c>
      <c r="B6" s="357">
        <v>225</v>
      </c>
      <c r="C6" s="358">
        <v>274</v>
      </c>
      <c r="D6" s="358">
        <v>1345</v>
      </c>
      <c r="E6" s="358">
        <v>1140</v>
      </c>
      <c r="F6" s="358">
        <v>926</v>
      </c>
      <c r="G6" s="358">
        <v>202</v>
      </c>
      <c r="H6" s="358">
        <v>821</v>
      </c>
      <c r="I6" s="358">
        <v>20</v>
      </c>
      <c r="J6" s="358">
        <v>118</v>
      </c>
      <c r="K6" s="358">
        <v>80</v>
      </c>
      <c r="L6" s="359">
        <v>58</v>
      </c>
      <c r="M6" s="360">
        <v>0</v>
      </c>
      <c r="N6" s="357">
        <v>48</v>
      </c>
      <c r="O6" s="358">
        <v>19</v>
      </c>
      <c r="P6" s="358">
        <v>24</v>
      </c>
      <c r="Q6" s="358">
        <v>0</v>
      </c>
      <c r="R6" s="358">
        <v>11</v>
      </c>
      <c r="S6" s="358">
        <v>0</v>
      </c>
      <c r="T6" s="358">
        <v>22</v>
      </c>
      <c r="U6" s="359">
        <v>0</v>
      </c>
      <c r="V6" s="361">
        <v>132</v>
      </c>
      <c r="W6" s="358">
        <v>23</v>
      </c>
      <c r="X6" s="362">
        <v>0</v>
      </c>
      <c r="Y6" s="343">
        <v>0</v>
      </c>
      <c r="Z6" s="360">
        <v>0</v>
      </c>
      <c r="AA6" s="363">
        <v>229</v>
      </c>
      <c r="AB6" s="359">
        <v>69</v>
      </c>
      <c r="AC6" s="364">
        <v>757</v>
      </c>
      <c r="AD6" s="365">
        <f t="shared" si="0"/>
        <v>6543</v>
      </c>
      <c r="AE6" s="343">
        <v>23</v>
      </c>
      <c r="AF6" s="342">
        <f t="shared" si="1"/>
        <v>284.47800000000001</v>
      </c>
    </row>
    <row r="7" spans="1:33" ht="18" customHeight="1" x14ac:dyDescent="0.2">
      <c r="A7" s="334" t="s">
        <v>67</v>
      </c>
      <c r="B7" s="357">
        <v>100</v>
      </c>
      <c r="C7" s="358">
        <v>681</v>
      </c>
      <c r="D7" s="358">
        <v>1072</v>
      </c>
      <c r="E7" s="358">
        <v>835</v>
      </c>
      <c r="F7" s="358">
        <v>1567</v>
      </c>
      <c r="G7" s="358">
        <v>234</v>
      </c>
      <c r="H7" s="358">
        <v>89</v>
      </c>
      <c r="I7" s="358">
        <v>1</v>
      </c>
      <c r="J7" s="358">
        <v>49</v>
      </c>
      <c r="K7" s="358">
        <v>22</v>
      </c>
      <c r="L7" s="359">
        <v>0</v>
      </c>
      <c r="M7" s="360">
        <v>0</v>
      </c>
      <c r="N7" s="357">
        <v>56</v>
      </c>
      <c r="O7" s="358">
        <v>42</v>
      </c>
      <c r="P7" s="358">
        <v>28</v>
      </c>
      <c r="Q7" s="358">
        <v>10</v>
      </c>
      <c r="R7" s="358">
        <v>22</v>
      </c>
      <c r="S7" s="358">
        <v>13</v>
      </c>
      <c r="T7" s="358">
        <v>12</v>
      </c>
      <c r="U7" s="359">
        <v>0</v>
      </c>
      <c r="V7" s="361">
        <v>224</v>
      </c>
      <c r="W7" s="358">
        <v>27</v>
      </c>
      <c r="X7" s="362">
        <v>1</v>
      </c>
      <c r="Y7" s="343">
        <v>16</v>
      </c>
      <c r="Z7" s="360">
        <v>0</v>
      </c>
      <c r="AA7" s="363">
        <v>123</v>
      </c>
      <c r="AB7" s="359">
        <v>14</v>
      </c>
      <c r="AC7" s="364">
        <v>932</v>
      </c>
      <c r="AD7" s="365">
        <f t="shared" si="0"/>
        <v>6170</v>
      </c>
      <c r="AE7" s="343">
        <v>34</v>
      </c>
      <c r="AF7" s="342">
        <f>ROUND(AD7/AE7,3)</f>
        <v>181.471</v>
      </c>
    </row>
    <row r="8" spans="1:33" ht="18" customHeight="1" x14ac:dyDescent="0.2">
      <c r="A8" s="334" t="s">
        <v>68</v>
      </c>
      <c r="B8" s="357">
        <v>141</v>
      </c>
      <c r="C8" s="358">
        <v>831</v>
      </c>
      <c r="D8" s="358">
        <v>1313</v>
      </c>
      <c r="E8" s="358">
        <v>1090</v>
      </c>
      <c r="F8" s="358">
        <v>2073</v>
      </c>
      <c r="G8" s="358">
        <v>300</v>
      </c>
      <c r="H8" s="358">
        <v>116</v>
      </c>
      <c r="I8" s="358">
        <v>1</v>
      </c>
      <c r="J8" s="358">
        <v>74</v>
      </c>
      <c r="K8" s="358">
        <v>27</v>
      </c>
      <c r="L8" s="359">
        <v>0</v>
      </c>
      <c r="M8" s="360">
        <v>0</v>
      </c>
      <c r="N8" s="357">
        <v>88</v>
      </c>
      <c r="O8" s="358">
        <v>58</v>
      </c>
      <c r="P8" s="358">
        <v>41</v>
      </c>
      <c r="Q8" s="358">
        <v>13</v>
      </c>
      <c r="R8" s="358">
        <v>62</v>
      </c>
      <c r="S8" s="358">
        <v>24</v>
      </c>
      <c r="T8" s="358">
        <v>15</v>
      </c>
      <c r="U8" s="359">
        <v>0</v>
      </c>
      <c r="V8" s="361">
        <v>319</v>
      </c>
      <c r="W8" s="358">
        <v>55</v>
      </c>
      <c r="X8" s="362">
        <v>1</v>
      </c>
      <c r="Y8" s="343">
        <v>17</v>
      </c>
      <c r="Z8" s="360">
        <v>0</v>
      </c>
      <c r="AA8" s="363">
        <v>156</v>
      </c>
      <c r="AB8" s="359">
        <v>17</v>
      </c>
      <c r="AC8" s="364">
        <v>1151</v>
      </c>
      <c r="AD8" s="365">
        <f t="shared" si="0"/>
        <v>7983</v>
      </c>
      <c r="AE8" s="343">
        <v>41</v>
      </c>
      <c r="AF8" s="342">
        <f t="shared" si="1"/>
        <v>194.70699999999999</v>
      </c>
    </row>
    <row r="9" spans="1:33" ht="18" customHeight="1" x14ac:dyDescent="0.2">
      <c r="A9" s="334" t="s">
        <v>69</v>
      </c>
      <c r="B9" s="357">
        <v>263</v>
      </c>
      <c r="C9" s="358">
        <v>1015</v>
      </c>
      <c r="D9" s="358">
        <v>2618</v>
      </c>
      <c r="E9" s="358">
        <v>1631</v>
      </c>
      <c r="F9" s="358">
        <v>3090</v>
      </c>
      <c r="G9" s="358">
        <v>184</v>
      </c>
      <c r="H9" s="358">
        <v>137</v>
      </c>
      <c r="I9" s="358">
        <v>172</v>
      </c>
      <c r="J9" s="358">
        <v>67</v>
      </c>
      <c r="K9" s="358">
        <v>119</v>
      </c>
      <c r="L9" s="359">
        <v>9</v>
      </c>
      <c r="M9" s="360">
        <v>1</v>
      </c>
      <c r="N9" s="357">
        <v>60</v>
      </c>
      <c r="O9" s="358">
        <v>54</v>
      </c>
      <c r="P9" s="358">
        <v>57</v>
      </c>
      <c r="Q9" s="358">
        <v>8</v>
      </c>
      <c r="R9" s="358">
        <v>5</v>
      </c>
      <c r="S9" s="358">
        <v>13</v>
      </c>
      <c r="T9" s="358">
        <v>4</v>
      </c>
      <c r="U9" s="359">
        <v>2</v>
      </c>
      <c r="V9" s="361">
        <v>414</v>
      </c>
      <c r="W9" s="358">
        <v>69</v>
      </c>
      <c r="X9" s="362">
        <v>3</v>
      </c>
      <c r="Y9" s="343">
        <v>7</v>
      </c>
      <c r="Z9" s="360">
        <v>0</v>
      </c>
      <c r="AA9" s="363">
        <v>208</v>
      </c>
      <c r="AB9" s="359">
        <v>9</v>
      </c>
      <c r="AC9" s="364">
        <v>1658</v>
      </c>
      <c r="AD9" s="365">
        <f t="shared" si="0"/>
        <v>11877</v>
      </c>
      <c r="AE9" s="343">
        <v>55</v>
      </c>
      <c r="AF9" s="342">
        <f t="shared" si="1"/>
        <v>215.94499999999999</v>
      </c>
    </row>
    <row r="10" spans="1:33" ht="18" customHeight="1" x14ac:dyDescent="0.2">
      <c r="A10" s="334" t="s">
        <v>70</v>
      </c>
      <c r="B10" s="357">
        <v>359</v>
      </c>
      <c r="C10" s="358">
        <v>1210</v>
      </c>
      <c r="D10" s="358">
        <v>3182</v>
      </c>
      <c r="E10" s="358">
        <v>2240</v>
      </c>
      <c r="F10" s="358">
        <v>4366</v>
      </c>
      <c r="G10" s="358">
        <v>266</v>
      </c>
      <c r="H10" s="358">
        <v>193</v>
      </c>
      <c r="I10" s="358">
        <v>309</v>
      </c>
      <c r="J10" s="358">
        <v>98</v>
      </c>
      <c r="K10" s="358">
        <v>143</v>
      </c>
      <c r="L10" s="359">
        <v>14</v>
      </c>
      <c r="M10" s="360">
        <v>2</v>
      </c>
      <c r="N10" s="357">
        <v>78</v>
      </c>
      <c r="O10" s="358">
        <v>66</v>
      </c>
      <c r="P10" s="358">
        <v>70</v>
      </c>
      <c r="Q10" s="358">
        <v>8</v>
      </c>
      <c r="R10" s="358">
        <v>6</v>
      </c>
      <c r="S10" s="358">
        <v>15</v>
      </c>
      <c r="T10" s="358">
        <v>5</v>
      </c>
      <c r="U10" s="359">
        <v>4</v>
      </c>
      <c r="V10" s="361">
        <v>604</v>
      </c>
      <c r="W10" s="358">
        <v>102</v>
      </c>
      <c r="X10" s="362">
        <v>4</v>
      </c>
      <c r="Y10" s="343">
        <v>10</v>
      </c>
      <c r="Z10" s="360">
        <v>0</v>
      </c>
      <c r="AA10" s="363">
        <v>283</v>
      </c>
      <c r="AB10" s="359">
        <v>13</v>
      </c>
      <c r="AC10" s="364">
        <v>1977</v>
      </c>
      <c r="AD10" s="365">
        <f t="shared" si="0"/>
        <v>15627</v>
      </c>
      <c r="AE10" s="343">
        <v>96</v>
      </c>
      <c r="AF10" s="342">
        <f t="shared" si="1"/>
        <v>162.78100000000001</v>
      </c>
    </row>
    <row r="11" spans="1:33" ht="18" customHeight="1" x14ac:dyDescent="0.2">
      <c r="A11" s="334" t="s">
        <v>71</v>
      </c>
      <c r="B11" s="357">
        <v>725</v>
      </c>
      <c r="C11" s="358">
        <v>2045</v>
      </c>
      <c r="D11" s="358">
        <v>3369</v>
      </c>
      <c r="E11" s="358">
        <v>2648</v>
      </c>
      <c r="F11" s="358">
        <v>1343</v>
      </c>
      <c r="G11" s="358">
        <v>445</v>
      </c>
      <c r="H11" s="358">
        <v>620</v>
      </c>
      <c r="I11" s="358">
        <v>12</v>
      </c>
      <c r="J11" s="358">
        <v>64</v>
      </c>
      <c r="K11" s="358">
        <v>163</v>
      </c>
      <c r="L11" s="359">
        <v>76</v>
      </c>
      <c r="M11" s="360">
        <v>1</v>
      </c>
      <c r="N11" s="357">
        <v>75</v>
      </c>
      <c r="O11" s="358">
        <v>43</v>
      </c>
      <c r="P11" s="358">
        <v>30</v>
      </c>
      <c r="Q11" s="358">
        <v>3</v>
      </c>
      <c r="R11" s="358">
        <v>9</v>
      </c>
      <c r="S11" s="358">
        <v>12</v>
      </c>
      <c r="T11" s="358">
        <v>27</v>
      </c>
      <c r="U11" s="359">
        <v>11</v>
      </c>
      <c r="V11" s="361">
        <v>833</v>
      </c>
      <c r="W11" s="358">
        <v>75</v>
      </c>
      <c r="X11" s="362">
        <v>0</v>
      </c>
      <c r="Y11" s="343">
        <v>46</v>
      </c>
      <c r="Z11" s="360">
        <v>0</v>
      </c>
      <c r="AA11" s="363">
        <v>104</v>
      </c>
      <c r="AB11" s="359">
        <v>6</v>
      </c>
      <c r="AC11" s="364">
        <v>2246</v>
      </c>
      <c r="AD11" s="365">
        <f t="shared" si="0"/>
        <v>15031</v>
      </c>
      <c r="AE11" s="343">
        <v>315</v>
      </c>
      <c r="AF11" s="342">
        <f t="shared" si="1"/>
        <v>47.716999999999999</v>
      </c>
    </row>
    <row r="12" spans="1:33" ht="18" customHeight="1" x14ac:dyDescent="0.2">
      <c r="A12" s="334" t="s">
        <v>72</v>
      </c>
      <c r="B12" s="357">
        <v>1055</v>
      </c>
      <c r="C12" s="358">
        <v>2563</v>
      </c>
      <c r="D12" s="358">
        <v>4643</v>
      </c>
      <c r="E12" s="358">
        <v>4254</v>
      </c>
      <c r="F12" s="358">
        <v>2303</v>
      </c>
      <c r="G12" s="358">
        <v>714</v>
      </c>
      <c r="H12" s="358">
        <v>893</v>
      </c>
      <c r="I12" s="358">
        <v>13</v>
      </c>
      <c r="J12" s="358">
        <v>118</v>
      </c>
      <c r="K12" s="358">
        <v>209</v>
      </c>
      <c r="L12" s="359">
        <v>96</v>
      </c>
      <c r="M12" s="360">
        <v>2</v>
      </c>
      <c r="N12" s="357">
        <v>108</v>
      </c>
      <c r="O12" s="358">
        <v>56</v>
      </c>
      <c r="P12" s="358">
        <v>39</v>
      </c>
      <c r="Q12" s="358">
        <v>4</v>
      </c>
      <c r="R12" s="358">
        <v>11</v>
      </c>
      <c r="S12" s="358">
        <v>19</v>
      </c>
      <c r="T12" s="358">
        <v>34</v>
      </c>
      <c r="U12" s="359">
        <v>16</v>
      </c>
      <c r="V12" s="361">
        <v>1194</v>
      </c>
      <c r="W12" s="358">
        <v>103</v>
      </c>
      <c r="X12" s="362">
        <v>0</v>
      </c>
      <c r="Y12" s="343">
        <v>68</v>
      </c>
      <c r="Z12" s="360">
        <v>0</v>
      </c>
      <c r="AA12" s="363">
        <v>170</v>
      </c>
      <c r="AB12" s="359">
        <v>8</v>
      </c>
      <c r="AC12" s="364">
        <v>2715</v>
      </c>
      <c r="AD12" s="365">
        <f t="shared" si="0"/>
        <v>21408</v>
      </c>
      <c r="AE12" s="343">
        <v>464</v>
      </c>
      <c r="AF12" s="342">
        <f t="shared" si="1"/>
        <v>46.137999999999998</v>
      </c>
    </row>
    <row r="13" spans="1:33" ht="18" customHeight="1" x14ac:dyDescent="0.2">
      <c r="A13" s="334" t="s">
        <v>73</v>
      </c>
      <c r="B13" s="357">
        <v>667</v>
      </c>
      <c r="C13" s="358">
        <v>1591</v>
      </c>
      <c r="D13" s="358">
        <v>2850</v>
      </c>
      <c r="E13" s="358">
        <v>2361</v>
      </c>
      <c r="F13" s="358">
        <v>667</v>
      </c>
      <c r="G13" s="358">
        <v>216</v>
      </c>
      <c r="H13" s="358">
        <v>253</v>
      </c>
      <c r="I13" s="358">
        <v>12</v>
      </c>
      <c r="J13" s="358">
        <v>22</v>
      </c>
      <c r="K13" s="358">
        <v>66</v>
      </c>
      <c r="L13" s="359">
        <v>6</v>
      </c>
      <c r="M13" s="360">
        <v>1</v>
      </c>
      <c r="N13" s="357">
        <v>124</v>
      </c>
      <c r="O13" s="358">
        <v>70</v>
      </c>
      <c r="P13" s="358">
        <v>58</v>
      </c>
      <c r="Q13" s="358">
        <v>12</v>
      </c>
      <c r="R13" s="358">
        <v>12</v>
      </c>
      <c r="S13" s="358">
        <v>12</v>
      </c>
      <c r="T13" s="358">
        <v>24</v>
      </c>
      <c r="U13" s="359">
        <v>2</v>
      </c>
      <c r="V13" s="361">
        <v>932</v>
      </c>
      <c r="W13" s="358">
        <v>50</v>
      </c>
      <c r="X13" s="362">
        <v>0</v>
      </c>
      <c r="Y13" s="343">
        <v>31</v>
      </c>
      <c r="Z13" s="360">
        <v>0</v>
      </c>
      <c r="AA13" s="363">
        <v>119</v>
      </c>
      <c r="AB13" s="359">
        <v>17</v>
      </c>
      <c r="AC13" s="364">
        <v>1936</v>
      </c>
      <c r="AD13" s="365">
        <f t="shared" si="0"/>
        <v>12111</v>
      </c>
      <c r="AE13" s="343">
        <v>319</v>
      </c>
      <c r="AF13" s="342">
        <f t="shared" si="1"/>
        <v>37.966000000000001</v>
      </c>
    </row>
    <row r="14" spans="1:33" ht="18" customHeight="1" x14ac:dyDescent="0.2">
      <c r="A14" s="334" t="s">
        <v>74</v>
      </c>
      <c r="B14" s="357">
        <v>967</v>
      </c>
      <c r="C14" s="358">
        <v>2096</v>
      </c>
      <c r="D14" s="358">
        <v>3875</v>
      </c>
      <c r="E14" s="358">
        <v>3498</v>
      </c>
      <c r="F14" s="358">
        <v>1079</v>
      </c>
      <c r="G14" s="358">
        <v>294</v>
      </c>
      <c r="H14" s="358">
        <v>343</v>
      </c>
      <c r="I14" s="358">
        <v>16</v>
      </c>
      <c r="J14" s="358">
        <v>27</v>
      </c>
      <c r="K14" s="358">
        <v>117</v>
      </c>
      <c r="L14" s="359">
        <v>6</v>
      </c>
      <c r="M14" s="360">
        <v>1</v>
      </c>
      <c r="N14" s="357">
        <v>175</v>
      </c>
      <c r="O14" s="358">
        <v>89</v>
      </c>
      <c r="P14" s="358">
        <v>68</v>
      </c>
      <c r="Q14" s="358">
        <v>15</v>
      </c>
      <c r="R14" s="358">
        <v>12</v>
      </c>
      <c r="S14" s="358">
        <v>23</v>
      </c>
      <c r="T14" s="358">
        <v>33</v>
      </c>
      <c r="U14" s="359">
        <v>4</v>
      </c>
      <c r="V14" s="361">
        <v>1215</v>
      </c>
      <c r="W14" s="358">
        <v>68</v>
      </c>
      <c r="X14" s="362">
        <v>0</v>
      </c>
      <c r="Y14" s="343">
        <v>51</v>
      </c>
      <c r="Z14" s="360">
        <v>0</v>
      </c>
      <c r="AA14" s="363">
        <v>206</v>
      </c>
      <c r="AB14" s="359">
        <v>26</v>
      </c>
      <c r="AC14" s="364">
        <v>2370</v>
      </c>
      <c r="AD14" s="365">
        <f t="shared" si="0"/>
        <v>16674</v>
      </c>
      <c r="AE14" s="343">
        <v>373</v>
      </c>
      <c r="AF14" s="342">
        <f t="shared" si="1"/>
        <v>44.701999999999998</v>
      </c>
    </row>
    <row r="15" spans="1:33" ht="18" customHeight="1" x14ac:dyDescent="0.2">
      <c r="A15" s="334" t="s">
        <v>75</v>
      </c>
      <c r="B15" s="357">
        <v>255</v>
      </c>
      <c r="C15" s="358">
        <v>490</v>
      </c>
      <c r="D15" s="358">
        <v>1774</v>
      </c>
      <c r="E15" s="358">
        <v>1212</v>
      </c>
      <c r="F15" s="358">
        <v>1125</v>
      </c>
      <c r="G15" s="358">
        <v>79</v>
      </c>
      <c r="H15" s="358">
        <v>216</v>
      </c>
      <c r="I15" s="358">
        <v>1</v>
      </c>
      <c r="J15" s="358">
        <v>54</v>
      </c>
      <c r="K15" s="358">
        <v>8</v>
      </c>
      <c r="L15" s="359">
        <v>4</v>
      </c>
      <c r="M15" s="360">
        <v>0</v>
      </c>
      <c r="N15" s="357">
        <v>54</v>
      </c>
      <c r="O15" s="358">
        <v>15</v>
      </c>
      <c r="P15" s="358">
        <v>59</v>
      </c>
      <c r="Q15" s="358">
        <v>4</v>
      </c>
      <c r="R15" s="358">
        <v>5</v>
      </c>
      <c r="S15" s="358">
        <v>9</v>
      </c>
      <c r="T15" s="358">
        <v>9</v>
      </c>
      <c r="U15" s="359">
        <v>3</v>
      </c>
      <c r="V15" s="361">
        <v>428</v>
      </c>
      <c r="W15" s="358">
        <v>34</v>
      </c>
      <c r="X15" s="362">
        <v>0</v>
      </c>
      <c r="Y15" s="343">
        <v>6</v>
      </c>
      <c r="Z15" s="360">
        <v>0</v>
      </c>
      <c r="AA15" s="363">
        <v>112</v>
      </c>
      <c r="AB15" s="359">
        <v>15</v>
      </c>
      <c r="AC15" s="364">
        <v>1442</v>
      </c>
      <c r="AD15" s="365">
        <f t="shared" si="0"/>
        <v>7413</v>
      </c>
      <c r="AE15" s="343">
        <v>228</v>
      </c>
      <c r="AF15" s="342">
        <f>ROUND(AD15/AE15,3)</f>
        <v>32.512999999999998</v>
      </c>
    </row>
    <row r="16" spans="1:33" ht="18" customHeight="1" x14ac:dyDescent="0.2">
      <c r="A16" s="334" t="s">
        <v>76</v>
      </c>
      <c r="B16" s="357">
        <v>322</v>
      </c>
      <c r="C16" s="358">
        <v>606</v>
      </c>
      <c r="D16" s="358">
        <v>2155</v>
      </c>
      <c r="E16" s="358">
        <v>1611</v>
      </c>
      <c r="F16" s="358">
        <v>1535</v>
      </c>
      <c r="G16" s="358">
        <v>107</v>
      </c>
      <c r="H16" s="358">
        <v>252</v>
      </c>
      <c r="I16" s="358">
        <v>2</v>
      </c>
      <c r="J16" s="358">
        <v>72</v>
      </c>
      <c r="K16" s="358">
        <v>8</v>
      </c>
      <c r="L16" s="359">
        <v>4</v>
      </c>
      <c r="M16" s="360">
        <v>0</v>
      </c>
      <c r="N16" s="357">
        <v>86</v>
      </c>
      <c r="O16" s="358">
        <v>18</v>
      </c>
      <c r="P16" s="358">
        <v>72</v>
      </c>
      <c r="Q16" s="358">
        <v>4</v>
      </c>
      <c r="R16" s="358">
        <v>5</v>
      </c>
      <c r="S16" s="358">
        <v>10</v>
      </c>
      <c r="T16" s="358">
        <v>11</v>
      </c>
      <c r="U16" s="359">
        <v>11</v>
      </c>
      <c r="V16" s="361">
        <v>531</v>
      </c>
      <c r="W16" s="358">
        <v>39</v>
      </c>
      <c r="X16" s="362">
        <v>0</v>
      </c>
      <c r="Y16" s="343">
        <v>7</v>
      </c>
      <c r="Z16" s="360">
        <v>0</v>
      </c>
      <c r="AA16" s="363">
        <v>162</v>
      </c>
      <c r="AB16" s="359">
        <v>20</v>
      </c>
      <c r="AC16" s="364">
        <v>1722</v>
      </c>
      <c r="AD16" s="365">
        <f t="shared" si="0"/>
        <v>9372</v>
      </c>
      <c r="AE16" s="343">
        <v>315</v>
      </c>
      <c r="AF16" s="342">
        <f>ROUND(AD16/AE16,3)</f>
        <v>29.751999999999999</v>
      </c>
    </row>
    <row r="17" spans="1:35" ht="18" customHeight="1" x14ac:dyDescent="0.2">
      <c r="A17" s="334" t="s">
        <v>35</v>
      </c>
      <c r="B17" s="357">
        <v>212</v>
      </c>
      <c r="C17" s="358">
        <v>403</v>
      </c>
      <c r="D17" s="358">
        <v>1530</v>
      </c>
      <c r="E17" s="358">
        <v>907</v>
      </c>
      <c r="F17" s="358">
        <v>937</v>
      </c>
      <c r="G17" s="358">
        <v>241</v>
      </c>
      <c r="H17" s="358">
        <v>540</v>
      </c>
      <c r="I17" s="358">
        <v>19</v>
      </c>
      <c r="J17" s="358">
        <v>83</v>
      </c>
      <c r="K17" s="358">
        <v>50</v>
      </c>
      <c r="L17" s="359">
        <v>11</v>
      </c>
      <c r="M17" s="360">
        <v>0</v>
      </c>
      <c r="N17" s="357">
        <v>41</v>
      </c>
      <c r="O17" s="358">
        <v>24</v>
      </c>
      <c r="P17" s="358">
        <v>13</v>
      </c>
      <c r="Q17" s="358">
        <v>6</v>
      </c>
      <c r="R17" s="358">
        <v>2</v>
      </c>
      <c r="S17" s="358">
        <v>2</v>
      </c>
      <c r="T17" s="358">
        <v>6</v>
      </c>
      <c r="U17" s="359">
        <v>4</v>
      </c>
      <c r="V17" s="361">
        <v>311</v>
      </c>
      <c r="W17" s="358">
        <v>30</v>
      </c>
      <c r="X17" s="362">
        <v>0</v>
      </c>
      <c r="Y17" s="343">
        <v>3</v>
      </c>
      <c r="Z17" s="360">
        <v>0</v>
      </c>
      <c r="AA17" s="363">
        <v>134</v>
      </c>
      <c r="AB17" s="359">
        <v>9</v>
      </c>
      <c r="AC17" s="364">
        <v>690</v>
      </c>
      <c r="AD17" s="365">
        <f t="shared" si="0"/>
        <v>6208</v>
      </c>
      <c r="AE17" s="343">
        <v>965</v>
      </c>
      <c r="AF17" s="342">
        <f t="shared" ref="AF17:AF28" si="2">ROUND(AD17/AE17,3)</f>
        <v>6.4329999999999998</v>
      </c>
    </row>
    <row r="18" spans="1:35" ht="18" customHeight="1" x14ac:dyDescent="0.2">
      <c r="A18" s="334" t="s">
        <v>77</v>
      </c>
      <c r="B18" s="357">
        <v>269</v>
      </c>
      <c r="C18" s="358">
        <v>578</v>
      </c>
      <c r="D18" s="358">
        <v>2083</v>
      </c>
      <c r="E18" s="358">
        <v>1432</v>
      </c>
      <c r="F18" s="358">
        <v>1589</v>
      </c>
      <c r="G18" s="358">
        <v>330</v>
      </c>
      <c r="H18" s="358">
        <v>745</v>
      </c>
      <c r="I18" s="358">
        <v>30</v>
      </c>
      <c r="J18" s="358">
        <v>146</v>
      </c>
      <c r="K18" s="358">
        <v>104</v>
      </c>
      <c r="L18" s="359">
        <v>20</v>
      </c>
      <c r="M18" s="360">
        <v>0</v>
      </c>
      <c r="N18" s="357">
        <v>71</v>
      </c>
      <c r="O18" s="358">
        <v>30</v>
      </c>
      <c r="P18" s="358">
        <v>17</v>
      </c>
      <c r="Q18" s="358">
        <v>8</v>
      </c>
      <c r="R18" s="358">
        <v>2</v>
      </c>
      <c r="S18" s="358">
        <v>10</v>
      </c>
      <c r="T18" s="358">
        <v>9</v>
      </c>
      <c r="U18" s="359">
        <v>7</v>
      </c>
      <c r="V18" s="361">
        <v>526</v>
      </c>
      <c r="W18" s="358">
        <v>38</v>
      </c>
      <c r="X18" s="362">
        <v>0</v>
      </c>
      <c r="Y18" s="343">
        <v>4</v>
      </c>
      <c r="Z18" s="360">
        <v>0</v>
      </c>
      <c r="AA18" s="363">
        <v>238</v>
      </c>
      <c r="AB18" s="359">
        <v>10</v>
      </c>
      <c r="AC18" s="364">
        <v>1206</v>
      </c>
      <c r="AD18" s="365">
        <f t="shared" si="0"/>
        <v>9502</v>
      </c>
      <c r="AE18" s="343">
        <v>1114</v>
      </c>
      <c r="AF18" s="342">
        <f t="shared" si="2"/>
        <v>8.5299999999999994</v>
      </c>
    </row>
    <row r="19" spans="1:35" ht="18" customHeight="1" x14ac:dyDescent="0.2">
      <c r="A19" s="334" t="s">
        <v>36</v>
      </c>
      <c r="B19" s="357">
        <v>66</v>
      </c>
      <c r="C19" s="358">
        <v>360</v>
      </c>
      <c r="D19" s="358">
        <v>308</v>
      </c>
      <c r="E19" s="358">
        <v>284</v>
      </c>
      <c r="F19" s="358">
        <v>308</v>
      </c>
      <c r="G19" s="358">
        <v>112</v>
      </c>
      <c r="H19" s="358">
        <v>205</v>
      </c>
      <c r="I19" s="358">
        <v>2</v>
      </c>
      <c r="J19" s="358">
        <v>12</v>
      </c>
      <c r="K19" s="358">
        <v>16</v>
      </c>
      <c r="L19" s="359">
        <v>1</v>
      </c>
      <c r="M19" s="360">
        <v>0</v>
      </c>
      <c r="N19" s="357">
        <v>35</v>
      </c>
      <c r="O19" s="358">
        <v>10</v>
      </c>
      <c r="P19" s="358">
        <v>15</v>
      </c>
      <c r="Q19" s="358">
        <v>1</v>
      </c>
      <c r="R19" s="358">
        <v>0</v>
      </c>
      <c r="S19" s="358">
        <v>0</v>
      </c>
      <c r="T19" s="358">
        <v>2</v>
      </c>
      <c r="U19" s="359">
        <v>0</v>
      </c>
      <c r="V19" s="361">
        <v>165</v>
      </c>
      <c r="W19" s="358">
        <v>4</v>
      </c>
      <c r="X19" s="362">
        <v>0</v>
      </c>
      <c r="Y19" s="343">
        <v>0</v>
      </c>
      <c r="Z19" s="360">
        <v>0</v>
      </c>
      <c r="AA19" s="363">
        <v>80</v>
      </c>
      <c r="AB19" s="359">
        <v>1</v>
      </c>
      <c r="AC19" s="364">
        <v>503</v>
      </c>
      <c r="AD19" s="365">
        <f t="shared" si="0"/>
        <v>2490</v>
      </c>
      <c r="AE19" s="343">
        <v>1240</v>
      </c>
      <c r="AF19" s="342">
        <f t="shared" si="2"/>
        <v>2.008</v>
      </c>
    </row>
    <row r="20" spans="1:35" ht="18" customHeight="1" x14ac:dyDescent="0.2">
      <c r="A20" s="334" t="s">
        <v>78</v>
      </c>
      <c r="B20" s="357">
        <v>152</v>
      </c>
      <c r="C20" s="358">
        <v>589</v>
      </c>
      <c r="D20" s="358">
        <v>466</v>
      </c>
      <c r="E20" s="358">
        <v>483</v>
      </c>
      <c r="F20" s="358">
        <v>552</v>
      </c>
      <c r="G20" s="358">
        <v>185</v>
      </c>
      <c r="H20" s="358">
        <v>297</v>
      </c>
      <c r="I20" s="358">
        <v>2</v>
      </c>
      <c r="J20" s="358">
        <v>19</v>
      </c>
      <c r="K20" s="358">
        <v>32</v>
      </c>
      <c r="L20" s="359">
        <v>6</v>
      </c>
      <c r="M20" s="360">
        <v>0</v>
      </c>
      <c r="N20" s="357">
        <v>91</v>
      </c>
      <c r="O20" s="358">
        <v>10</v>
      </c>
      <c r="P20" s="358">
        <v>24</v>
      </c>
      <c r="Q20" s="358">
        <v>2</v>
      </c>
      <c r="R20" s="358">
        <v>0</v>
      </c>
      <c r="S20" s="358">
        <v>0</v>
      </c>
      <c r="T20" s="358">
        <v>3</v>
      </c>
      <c r="U20" s="359">
        <v>0</v>
      </c>
      <c r="V20" s="361">
        <v>274</v>
      </c>
      <c r="W20" s="358">
        <v>4</v>
      </c>
      <c r="X20" s="362">
        <v>0</v>
      </c>
      <c r="Y20" s="343">
        <v>0</v>
      </c>
      <c r="Z20" s="360">
        <v>0</v>
      </c>
      <c r="AA20" s="363">
        <v>184</v>
      </c>
      <c r="AB20" s="359">
        <v>5</v>
      </c>
      <c r="AC20" s="364">
        <v>838</v>
      </c>
      <c r="AD20" s="365">
        <f t="shared" si="0"/>
        <v>4218</v>
      </c>
      <c r="AE20" s="343">
        <v>1569</v>
      </c>
      <c r="AF20" s="342">
        <f t="shared" si="2"/>
        <v>2.6880000000000002</v>
      </c>
    </row>
    <row r="21" spans="1:35" ht="18" customHeight="1" x14ac:dyDescent="0.2">
      <c r="A21" s="334" t="s">
        <v>37</v>
      </c>
      <c r="B21" s="357">
        <v>1116</v>
      </c>
      <c r="C21" s="358">
        <v>729</v>
      </c>
      <c r="D21" s="358">
        <v>1900</v>
      </c>
      <c r="E21" s="358">
        <v>1783</v>
      </c>
      <c r="F21" s="358">
        <v>3880</v>
      </c>
      <c r="G21" s="358">
        <v>1170</v>
      </c>
      <c r="H21" s="358">
        <v>1818</v>
      </c>
      <c r="I21" s="358">
        <v>40</v>
      </c>
      <c r="J21" s="358">
        <v>581</v>
      </c>
      <c r="K21" s="358">
        <v>124</v>
      </c>
      <c r="L21" s="359">
        <v>50</v>
      </c>
      <c r="M21" s="360">
        <v>8</v>
      </c>
      <c r="N21" s="357">
        <v>145</v>
      </c>
      <c r="O21" s="358">
        <v>58</v>
      </c>
      <c r="P21" s="358">
        <v>12</v>
      </c>
      <c r="Q21" s="358">
        <v>6</v>
      </c>
      <c r="R21" s="358">
        <v>9</v>
      </c>
      <c r="S21" s="358">
        <v>6</v>
      </c>
      <c r="T21" s="358">
        <v>9</v>
      </c>
      <c r="U21" s="359">
        <v>1</v>
      </c>
      <c r="V21" s="361">
        <v>667</v>
      </c>
      <c r="W21" s="358">
        <v>79</v>
      </c>
      <c r="X21" s="362">
        <v>2</v>
      </c>
      <c r="Y21" s="343">
        <v>5</v>
      </c>
      <c r="Z21" s="360">
        <v>15</v>
      </c>
      <c r="AA21" s="363">
        <v>865</v>
      </c>
      <c r="AB21" s="359">
        <v>62</v>
      </c>
      <c r="AC21" s="364">
        <v>651</v>
      </c>
      <c r="AD21" s="365">
        <f t="shared" si="0"/>
        <v>15791</v>
      </c>
      <c r="AE21" s="343">
        <v>9935</v>
      </c>
      <c r="AF21" s="342">
        <f t="shared" si="2"/>
        <v>1.589</v>
      </c>
    </row>
    <row r="22" spans="1:35" ht="18" customHeight="1" x14ac:dyDescent="0.2">
      <c r="A22" s="334" t="s">
        <v>79</v>
      </c>
      <c r="B22" s="357">
        <v>2403</v>
      </c>
      <c r="C22" s="358">
        <v>1438</v>
      </c>
      <c r="D22" s="358">
        <v>4651</v>
      </c>
      <c r="E22" s="358">
        <v>4591</v>
      </c>
      <c r="F22" s="358">
        <v>8840</v>
      </c>
      <c r="G22" s="358">
        <v>2461</v>
      </c>
      <c r="H22" s="358">
        <v>3291</v>
      </c>
      <c r="I22" s="358">
        <v>82</v>
      </c>
      <c r="J22" s="358">
        <v>1283</v>
      </c>
      <c r="K22" s="358">
        <v>304</v>
      </c>
      <c r="L22" s="359">
        <v>141</v>
      </c>
      <c r="M22" s="360">
        <v>21</v>
      </c>
      <c r="N22" s="357">
        <v>557</v>
      </c>
      <c r="O22" s="358">
        <v>165</v>
      </c>
      <c r="P22" s="358">
        <v>49</v>
      </c>
      <c r="Q22" s="358">
        <v>14</v>
      </c>
      <c r="R22" s="358">
        <v>18</v>
      </c>
      <c r="S22" s="358">
        <v>16</v>
      </c>
      <c r="T22" s="358">
        <v>36</v>
      </c>
      <c r="U22" s="359">
        <v>4</v>
      </c>
      <c r="V22" s="361">
        <v>1693</v>
      </c>
      <c r="W22" s="358">
        <v>210</v>
      </c>
      <c r="X22" s="362">
        <v>10</v>
      </c>
      <c r="Y22" s="343">
        <v>11</v>
      </c>
      <c r="Z22" s="360">
        <v>31</v>
      </c>
      <c r="AA22" s="363">
        <v>3091</v>
      </c>
      <c r="AB22" s="359">
        <v>323</v>
      </c>
      <c r="AC22" s="364">
        <v>1453</v>
      </c>
      <c r="AD22" s="365">
        <f t="shared" si="0"/>
        <v>37187</v>
      </c>
      <c r="AE22" s="343">
        <v>15913</v>
      </c>
      <c r="AF22" s="342">
        <f t="shared" si="2"/>
        <v>2.3370000000000002</v>
      </c>
    </row>
    <row r="23" spans="1:35" ht="18" customHeight="1" x14ac:dyDescent="0.2">
      <c r="A23" s="334" t="s">
        <v>38</v>
      </c>
      <c r="B23" s="357">
        <v>2047</v>
      </c>
      <c r="C23" s="358">
        <v>975</v>
      </c>
      <c r="D23" s="358">
        <v>2972</v>
      </c>
      <c r="E23" s="358">
        <v>1942</v>
      </c>
      <c r="F23" s="358">
        <v>1091</v>
      </c>
      <c r="G23" s="358">
        <v>605</v>
      </c>
      <c r="H23" s="358">
        <v>1936</v>
      </c>
      <c r="I23" s="358">
        <v>35</v>
      </c>
      <c r="J23" s="358">
        <v>253</v>
      </c>
      <c r="K23" s="358">
        <v>57</v>
      </c>
      <c r="L23" s="359">
        <v>5</v>
      </c>
      <c r="M23" s="360">
        <v>12</v>
      </c>
      <c r="N23" s="357">
        <v>174</v>
      </c>
      <c r="O23" s="358">
        <v>194</v>
      </c>
      <c r="P23" s="358">
        <v>74</v>
      </c>
      <c r="Q23" s="358">
        <v>110</v>
      </c>
      <c r="R23" s="358">
        <v>19</v>
      </c>
      <c r="S23" s="358">
        <v>48</v>
      </c>
      <c r="T23" s="358">
        <v>115</v>
      </c>
      <c r="U23" s="359">
        <v>99</v>
      </c>
      <c r="V23" s="361">
        <v>1745</v>
      </c>
      <c r="W23" s="358">
        <v>259</v>
      </c>
      <c r="X23" s="362">
        <v>2</v>
      </c>
      <c r="Y23" s="343">
        <v>4</v>
      </c>
      <c r="Z23" s="360">
        <v>3</v>
      </c>
      <c r="AA23" s="363">
        <v>3415</v>
      </c>
      <c r="AB23" s="359">
        <v>167</v>
      </c>
      <c r="AC23" s="364">
        <v>1030</v>
      </c>
      <c r="AD23" s="365">
        <f t="shared" si="0"/>
        <v>19388</v>
      </c>
      <c r="AE23" s="343">
        <v>11725</v>
      </c>
      <c r="AF23" s="342">
        <f t="shared" si="2"/>
        <v>1.6539999999999999</v>
      </c>
    </row>
    <row r="24" spans="1:35" ht="18" customHeight="1" x14ac:dyDescent="0.2">
      <c r="A24" s="334" t="s">
        <v>80</v>
      </c>
      <c r="B24" s="357">
        <v>4583</v>
      </c>
      <c r="C24" s="358">
        <v>2193</v>
      </c>
      <c r="D24" s="358">
        <v>7490</v>
      </c>
      <c r="E24" s="358">
        <v>5003</v>
      </c>
      <c r="F24" s="358">
        <v>3163</v>
      </c>
      <c r="G24" s="358">
        <v>1445</v>
      </c>
      <c r="H24" s="358">
        <v>3581</v>
      </c>
      <c r="I24" s="358">
        <v>81</v>
      </c>
      <c r="J24" s="358">
        <v>538</v>
      </c>
      <c r="K24" s="358">
        <v>136</v>
      </c>
      <c r="L24" s="359">
        <v>9</v>
      </c>
      <c r="M24" s="360">
        <v>33</v>
      </c>
      <c r="N24" s="357">
        <v>708</v>
      </c>
      <c r="O24" s="358">
        <v>653</v>
      </c>
      <c r="P24" s="358">
        <v>230</v>
      </c>
      <c r="Q24" s="358">
        <v>347</v>
      </c>
      <c r="R24" s="358">
        <v>42</v>
      </c>
      <c r="S24" s="358">
        <v>103</v>
      </c>
      <c r="T24" s="358">
        <v>365</v>
      </c>
      <c r="U24" s="359">
        <v>321</v>
      </c>
      <c r="V24" s="361">
        <v>4724</v>
      </c>
      <c r="W24" s="358">
        <v>888</v>
      </c>
      <c r="X24" s="362">
        <v>12</v>
      </c>
      <c r="Y24" s="343">
        <v>14</v>
      </c>
      <c r="Z24" s="360">
        <v>9</v>
      </c>
      <c r="AA24" s="363">
        <v>13469</v>
      </c>
      <c r="AB24" s="359">
        <v>762</v>
      </c>
      <c r="AC24" s="364">
        <v>2645</v>
      </c>
      <c r="AD24" s="365">
        <f t="shared" si="0"/>
        <v>53547</v>
      </c>
      <c r="AE24" s="343">
        <v>22252</v>
      </c>
      <c r="AF24" s="342">
        <f t="shared" si="2"/>
        <v>2.4060000000000001</v>
      </c>
    </row>
    <row r="25" spans="1:35" ht="18" customHeight="1" x14ac:dyDescent="0.2">
      <c r="A25" s="334" t="s">
        <v>39</v>
      </c>
      <c r="B25" s="357">
        <v>1853</v>
      </c>
      <c r="C25" s="358">
        <v>1623</v>
      </c>
      <c r="D25" s="358">
        <v>2555</v>
      </c>
      <c r="E25" s="358">
        <v>1796</v>
      </c>
      <c r="F25" s="358">
        <v>1085</v>
      </c>
      <c r="G25" s="358">
        <v>803</v>
      </c>
      <c r="H25" s="358">
        <v>1956</v>
      </c>
      <c r="I25" s="358">
        <v>2</v>
      </c>
      <c r="J25" s="358">
        <v>300</v>
      </c>
      <c r="K25" s="358">
        <v>46</v>
      </c>
      <c r="L25" s="359">
        <v>30</v>
      </c>
      <c r="M25" s="360">
        <v>1</v>
      </c>
      <c r="N25" s="357">
        <v>194</v>
      </c>
      <c r="O25" s="358">
        <v>217</v>
      </c>
      <c r="P25" s="358">
        <v>81</v>
      </c>
      <c r="Q25" s="358">
        <v>76</v>
      </c>
      <c r="R25" s="358">
        <v>51</v>
      </c>
      <c r="S25" s="358">
        <v>49</v>
      </c>
      <c r="T25" s="358">
        <v>95</v>
      </c>
      <c r="U25" s="359">
        <v>92</v>
      </c>
      <c r="V25" s="361">
        <v>1551</v>
      </c>
      <c r="W25" s="358">
        <v>316</v>
      </c>
      <c r="X25" s="362">
        <v>2</v>
      </c>
      <c r="Y25" s="343">
        <v>10</v>
      </c>
      <c r="Z25" s="360">
        <v>18</v>
      </c>
      <c r="AA25" s="363">
        <v>3657</v>
      </c>
      <c r="AB25" s="359">
        <v>249</v>
      </c>
      <c r="AC25" s="364">
        <v>1407</v>
      </c>
      <c r="AD25" s="365">
        <f t="shared" si="0"/>
        <v>20115</v>
      </c>
      <c r="AE25" s="343">
        <v>12469</v>
      </c>
      <c r="AF25" s="342">
        <f t="shared" si="2"/>
        <v>1.613</v>
      </c>
    </row>
    <row r="26" spans="1:35" ht="18" customHeight="1" x14ac:dyDescent="0.2">
      <c r="A26" s="334" t="s">
        <v>81</v>
      </c>
      <c r="B26" s="357">
        <v>3972</v>
      </c>
      <c r="C26" s="358">
        <v>3795</v>
      </c>
      <c r="D26" s="358">
        <v>6050</v>
      </c>
      <c r="E26" s="358">
        <v>4648</v>
      </c>
      <c r="F26" s="358">
        <v>2704</v>
      </c>
      <c r="G26" s="358">
        <v>1701</v>
      </c>
      <c r="H26" s="358">
        <v>3578</v>
      </c>
      <c r="I26" s="358">
        <v>4</v>
      </c>
      <c r="J26" s="358">
        <v>656</v>
      </c>
      <c r="K26" s="358">
        <v>202</v>
      </c>
      <c r="L26" s="359">
        <v>83</v>
      </c>
      <c r="M26" s="360">
        <v>2</v>
      </c>
      <c r="N26" s="357">
        <v>780</v>
      </c>
      <c r="O26" s="358">
        <v>703</v>
      </c>
      <c r="P26" s="358">
        <v>229</v>
      </c>
      <c r="Q26" s="358">
        <v>213</v>
      </c>
      <c r="R26" s="358">
        <v>83</v>
      </c>
      <c r="S26" s="358">
        <v>95</v>
      </c>
      <c r="T26" s="358">
        <v>219</v>
      </c>
      <c r="U26" s="359">
        <v>311</v>
      </c>
      <c r="V26" s="361">
        <v>4756</v>
      </c>
      <c r="W26" s="358">
        <v>926</v>
      </c>
      <c r="X26" s="362">
        <v>4</v>
      </c>
      <c r="Y26" s="343">
        <v>25</v>
      </c>
      <c r="Z26" s="360">
        <v>58</v>
      </c>
      <c r="AA26" s="363">
        <v>12938</v>
      </c>
      <c r="AB26" s="359">
        <v>961</v>
      </c>
      <c r="AC26" s="364">
        <v>3148</v>
      </c>
      <c r="AD26" s="365">
        <f t="shared" si="0"/>
        <v>52844</v>
      </c>
      <c r="AE26" s="343">
        <v>23740</v>
      </c>
      <c r="AF26" s="342">
        <f t="shared" si="2"/>
        <v>2.226</v>
      </c>
    </row>
    <row r="27" spans="1:35" ht="18" customHeight="1" x14ac:dyDescent="0.2">
      <c r="A27" s="334" t="s">
        <v>40</v>
      </c>
      <c r="B27" s="357">
        <v>685</v>
      </c>
      <c r="C27" s="358">
        <v>1057</v>
      </c>
      <c r="D27" s="358">
        <v>1487</v>
      </c>
      <c r="E27" s="358">
        <v>1048</v>
      </c>
      <c r="F27" s="358">
        <v>657</v>
      </c>
      <c r="G27" s="358">
        <v>340</v>
      </c>
      <c r="H27" s="358">
        <v>1902</v>
      </c>
      <c r="I27" s="358">
        <v>0</v>
      </c>
      <c r="J27" s="358">
        <v>68</v>
      </c>
      <c r="K27" s="358">
        <v>87</v>
      </c>
      <c r="L27" s="359">
        <v>0</v>
      </c>
      <c r="M27" s="360">
        <v>0</v>
      </c>
      <c r="N27" s="357">
        <v>87</v>
      </c>
      <c r="O27" s="358">
        <v>41</v>
      </c>
      <c r="P27" s="358">
        <v>29</v>
      </c>
      <c r="Q27" s="358">
        <v>3</v>
      </c>
      <c r="R27" s="358">
        <v>11</v>
      </c>
      <c r="S27" s="358">
        <v>29</v>
      </c>
      <c r="T27" s="358">
        <v>26</v>
      </c>
      <c r="U27" s="359">
        <v>7</v>
      </c>
      <c r="V27" s="361">
        <v>508</v>
      </c>
      <c r="W27" s="358">
        <v>25</v>
      </c>
      <c r="X27" s="362">
        <v>0</v>
      </c>
      <c r="Y27" s="343">
        <v>19</v>
      </c>
      <c r="Z27" s="360">
        <v>4</v>
      </c>
      <c r="AA27" s="363">
        <v>732</v>
      </c>
      <c r="AB27" s="359">
        <v>86</v>
      </c>
      <c r="AC27" s="364">
        <v>532</v>
      </c>
      <c r="AD27" s="365">
        <f t="shared" si="0"/>
        <v>9470</v>
      </c>
      <c r="AE27" s="343">
        <v>6491</v>
      </c>
      <c r="AF27" s="342">
        <f t="shared" si="2"/>
        <v>1.4590000000000001</v>
      </c>
    </row>
    <row r="28" spans="1:35" ht="18" customHeight="1" x14ac:dyDescent="0.2">
      <c r="A28" s="335" t="s">
        <v>82</v>
      </c>
      <c r="B28" s="366">
        <v>1451</v>
      </c>
      <c r="C28" s="367">
        <v>2646</v>
      </c>
      <c r="D28" s="367">
        <v>3318</v>
      </c>
      <c r="E28" s="367">
        <v>2451</v>
      </c>
      <c r="F28" s="367">
        <v>1491</v>
      </c>
      <c r="G28" s="367">
        <v>654</v>
      </c>
      <c r="H28" s="367">
        <v>2954</v>
      </c>
      <c r="I28" s="367">
        <v>0</v>
      </c>
      <c r="J28" s="367">
        <v>104</v>
      </c>
      <c r="K28" s="367">
        <v>186</v>
      </c>
      <c r="L28" s="368">
        <v>0</v>
      </c>
      <c r="M28" s="369">
        <v>0</v>
      </c>
      <c r="N28" s="366">
        <v>402</v>
      </c>
      <c r="O28" s="367">
        <v>149</v>
      </c>
      <c r="P28" s="367">
        <v>134</v>
      </c>
      <c r="Q28" s="367">
        <v>8</v>
      </c>
      <c r="R28" s="367">
        <v>26</v>
      </c>
      <c r="S28" s="367">
        <v>58</v>
      </c>
      <c r="T28" s="367">
        <v>58</v>
      </c>
      <c r="U28" s="368">
        <v>18</v>
      </c>
      <c r="V28" s="370">
        <v>1270</v>
      </c>
      <c r="W28" s="367">
        <v>64</v>
      </c>
      <c r="X28" s="371">
        <v>0</v>
      </c>
      <c r="Y28" s="344">
        <v>70</v>
      </c>
      <c r="Z28" s="369">
        <v>10</v>
      </c>
      <c r="AA28" s="372">
        <v>2870</v>
      </c>
      <c r="AB28" s="368">
        <v>264</v>
      </c>
      <c r="AC28" s="373">
        <v>1006</v>
      </c>
      <c r="AD28" s="374">
        <f t="shared" si="0"/>
        <v>21662</v>
      </c>
      <c r="AE28" s="344">
        <v>11112</v>
      </c>
      <c r="AF28" s="339">
        <f t="shared" si="2"/>
        <v>1.9490000000000001</v>
      </c>
    </row>
    <row r="29" spans="1:35" ht="18" customHeight="1" x14ac:dyDescent="0.2">
      <c r="AF29" s="209"/>
    </row>
    <row r="30" spans="1:35" ht="18" customHeight="1" x14ac:dyDescent="0.2">
      <c r="A30" s="295" t="s">
        <v>238</v>
      </c>
      <c r="B30" s="410" t="s">
        <v>49</v>
      </c>
      <c r="C30" s="411" t="s">
        <v>50</v>
      </c>
      <c r="D30" s="411" t="s">
        <v>51</v>
      </c>
      <c r="E30" s="411" t="s">
        <v>52</v>
      </c>
      <c r="F30" s="411" t="s">
        <v>53</v>
      </c>
      <c r="G30" s="411" t="s">
        <v>54</v>
      </c>
      <c r="H30" s="411" t="s">
        <v>55</v>
      </c>
      <c r="I30" s="411" t="s">
        <v>56</v>
      </c>
      <c r="J30" s="411" t="s">
        <v>57</v>
      </c>
      <c r="K30" s="411" t="s">
        <v>58</v>
      </c>
      <c r="L30" s="412" t="s">
        <v>59</v>
      </c>
      <c r="M30" s="413" t="s">
        <v>313</v>
      </c>
      <c r="N30" s="410" t="s">
        <v>60</v>
      </c>
      <c r="O30" s="411" t="s">
        <v>61</v>
      </c>
      <c r="P30" s="411" t="s">
        <v>62</v>
      </c>
      <c r="Q30" s="411" t="s">
        <v>272</v>
      </c>
      <c r="R30" s="411" t="s">
        <v>273</v>
      </c>
      <c r="S30" s="411" t="s">
        <v>274</v>
      </c>
      <c r="T30" s="411" t="s">
        <v>275</v>
      </c>
      <c r="U30" s="412" t="s">
        <v>276</v>
      </c>
      <c r="V30" s="410" t="s">
        <v>63</v>
      </c>
      <c r="W30" s="411" t="s">
        <v>64</v>
      </c>
      <c r="X30" s="412" t="s">
        <v>277</v>
      </c>
      <c r="Y30" s="409" t="s">
        <v>278</v>
      </c>
      <c r="Z30" s="413" t="s">
        <v>279</v>
      </c>
      <c r="AA30" s="410" t="s">
        <v>280</v>
      </c>
      <c r="AB30" s="412" t="s">
        <v>281</v>
      </c>
      <c r="AC30" s="409" t="s">
        <v>314</v>
      </c>
      <c r="AD30" s="413" t="s">
        <v>315</v>
      </c>
      <c r="AF30" s="209"/>
    </row>
    <row r="31" spans="1:35" ht="18" customHeight="1" x14ac:dyDescent="0.2">
      <c r="A31" s="333" t="s">
        <v>308</v>
      </c>
      <c r="B31" s="375">
        <f>B5+B7+B9+B11+B13+B15+B17+B19+B21+B23+B25+B27</f>
        <v>8144</v>
      </c>
      <c r="C31" s="376">
        <f>C5+C7+C9+C11+C13+C15+C17+C19+C21+C23+C25+C27</f>
        <v>11183</v>
      </c>
      <c r="D31" s="376">
        <f t="shared" ref="D31:AC31" si="3">D5+D7+D9+D11+D13+D15+D17+D19+D21+D23+D25+D27</f>
        <v>23173</v>
      </c>
      <c r="E31" s="376">
        <f t="shared" si="3"/>
        <v>17166</v>
      </c>
      <c r="F31" s="376">
        <f t="shared" si="3"/>
        <v>16399</v>
      </c>
      <c r="G31" s="376">
        <f t="shared" si="3"/>
        <v>4580</v>
      </c>
      <c r="H31" s="376">
        <f t="shared" si="3"/>
        <v>10311</v>
      </c>
      <c r="I31" s="376">
        <f t="shared" si="3"/>
        <v>306</v>
      </c>
      <c r="J31" s="376">
        <f t="shared" si="3"/>
        <v>1639</v>
      </c>
      <c r="K31" s="376">
        <f t="shared" si="3"/>
        <v>830</v>
      </c>
      <c r="L31" s="377">
        <f t="shared" si="3"/>
        <v>244</v>
      </c>
      <c r="M31" s="378">
        <f t="shared" si="3"/>
        <v>24</v>
      </c>
      <c r="N31" s="379">
        <f t="shared" si="3"/>
        <v>1083</v>
      </c>
      <c r="O31" s="376">
        <f t="shared" si="3"/>
        <v>779</v>
      </c>
      <c r="P31" s="376">
        <f t="shared" si="3"/>
        <v>470</v>
      </c>
      <c r="Q31" s="376">
        <f t="shared" si="3"/>
        <v>239</v>
      </c>
      <c r="R31" s="376">
        <f t="shared" si="3"/>
        <v>150</v>
      </c>
      <c r="S31" s="376">
        <f t="shared" si="3"/>
        <v>193</v>
      </c>
      <c r="T31" s="376">
        <f t="shared" si="3"/>
        <v>345</v>
      </c>
      <c r="U31" s="377">
        <f t="shared" si="3"/>
        <v>221</v>
      </c>
      <c r="V31" s="375">
        <f t="shared" si="3"/>
        <v>7867</v>
      </c>
      <c r="W31" s="376">
        <f t="shared" si="3"/>
        <v>980</v>
      </c>
      <c r="X31" s="380">
        <f t="shared" si="3"/>
        <v>10</v>
      </c>
      <c r="Y31" s="381">
        <f t="shared" si="3"/>
        <v>147</v>
      </c>
      <c r="Z31" s="378">
        <f t="shared" si="3"/>
        <v>40</v>
      </c>
      <c r="AA31" s="379">
        <f t="shared" si="3"/>
        <v>9655</v>
      </c>
      <c r="AB31" s="377">
        <f t="shared" si="3"/>
        <v>662</v>
      </c>
      <c r="AC31" s="378">
        <f t="shared" si="3"/>
        <v>13639</v>
      </c>
      <c r="AD31" s="382">
        <f>AD5+AD7+AD9+AD11+AD13+AD15+AD17+AD19+AD21+AD23+AD25+AD27</f>
        <v>130479</v>
      </c>
      <c r="AE31" s="341">
        <f>AE5+AE7+AE9+AE11+AE13+AE15+AE17+AE19+AE21+AE23+AE25+AE27</f>
        <v>43797</v>
      </c>
      <c r="AF31" s="209">
        <f>AD31/AE31</f>
        <v>2.9791766559353379</v>
      </c>
      <c r="AG31" s="197">
        <v>0</v>
      </c>
      <c r="AH31" s="198">
        <v>111</v>
      </c>
      <c r="AI31" s="198">
        <v>106372</v>
      </c>
    </row>
    <row r="32" spans="1:35" ht="18" customHeight="1" x14ac:dyDescent="0.2">
      <c r="A32" s="334" t="s">
        <v>309</v>
      </c>
      <c r="B32" s="357">
        <v>1341</v>
      </c>
      <c r="C32" s="358">
        <v>2629</v>
      </c>
      <c r="D32" s="358">
        <v>6133</v>
      </c>
      <c r="E32" s="358">
        <v>5822</v>
      </c>
      <c r="F32" s="358">
        <v>5767</v>
      </c>
      <c r="G32" s="358">
        <v>1901</v>
      </c>
      <c r="H32" s="358">
        <v>4448</v>
      </c>
      <c r="I32" s="358">
        <v>55</v>
      </c>
      <c r="J32" s="358">
        <v>471</v>
      </c>
      <c r="K32" s="358">
        <v>199</v>
      </c>
      <c r="L32" s="362">
        <v>67</v>
      </c>
      <c r="M32" s="343">
        <v>37</v>
      </c>
      <c r="N32" s="361">
        <v>547</v>
      </c>
      <c r="O32" s="358">
        <v>357</v>
      </c>
      <c r="P32" s="358">
        <v>205</v>
      </c>
      <c r="Q32" s="358">
        <v>148</v>
      </c>
      <c r="R32" s="358">
        <v>120</v>
      </c>
      <c r="S32" s="358">
        <v>45</v>
      </c>
      <c r="T32" s="358">
        <v>156</v>
      </c>
      <c r="U32" s="362">
        <v>44</v>
      </c>
      <c r="V32" s="357">
        <v>3073</v>
      </c>
      <c r="W32" s="358">
        <v>294</v>
      </c>
      <c r="X32" s="359">
        <v>4</v>
      </c>
      <c r="Y32" s="360">
        <v>88</v>
      </c>
      <c r="Z32" s="343">
        <v>78</v>
      </c>
      <c r="AA32" s="361">
        <v>5950</v>
      </c>
      <c r="AB32" s="362">
        <v>443</v>
      </c>
      <c r="AC32" s="343">
        <v>3375</v>
      </c>
      <c r="AD32" s="364">
        <v>43797</v>
      </c>
      <c r="AE32" s="340"/>
      <c r="AF32" s="209"/>
    </row>
    <row r="33" spans="1:35" ht="18" customHeight="1" x14ac:dyDescent="0.2">
      <c r="A33" s="334" t="s">
        <v>310</v>
      </c>
      <c r="B33" s="357">
        <v>23344</v>
      </c>
      <c r="C33" s="358">
        <v>3862</v>
      </c>
      <c r="D33" s="358">
        <v>13017</v>
      </c>
      <c r="E33" s="358">
        <v>13346</v>
      </c>
      <c r="F33" s="358">
        <v>10065</v>
      </c>
      <c r="G33" s="358">
        <v>2797</v>
      </c>
      <c r="H33" s="358">
        <v>6013</v>
      </c>
      <c r="I33" s="358">
        <v>79</v>
      </c>
      <c r="J33" s="358">
        <v>1150</v>
      </c>
      <c r="K33" s="358">
        <v>925</v>
      </c>
      <c r="L33" s="362">
        <v>146</v>
      </c>
      <c r="M33" s="343">
        <v>82</v>
      </c>
      <c r="N33" s="361">
        <v>498</v>
      </c>
      <c r="O33" s="358">
        <v>427</v>
      </c>
      <c r="P33" s="358">
        <v>149</v>
      </c>
      <c r="Q33" s="358"/>
      <c r="R33" s="358"/>
      <c r="S33" s="358"/>
      <c r="T33" s="358"/>
      <c r="U33" s="362"/>
      <c r="V33" s="357">
        <v>3014</v>
      </c>
      <c r="W33" s="358">
        <v>662</v>
      </c>
      <c r="X33" s="404"/>
      <c r="Y33" s="405"/>
      <c r="Z33" s="406"/>
      <c r="AA33" s="361">
        <v>4383</v>
      </c>
      <c r="AB33" s="362"/>
      <c r="AC33" s="343">
        <v>6027</v>
      </c>
      <c r="AD33" s="364">
        <v>89986</v>
      </c>
      <c r="AE33" s="340"/>
      <c r="AF33" s="209"/>
      <c r="AG33" s="197">
        <v>0</v>
      </c>
      <c r="AH33" s="198">
        <v>131.00000000000006</v>
      </c>
      <c r="AI33" s="198">
        <v>78394.399999999994</v>
      </c>
    </row>
    <row r="34" spans="1:35" s="197" customFormat="1" ht="18" customHeight="1" x14ac:dyDescent="0.2">
      <c r="A34" s="414" t="s">
        <v>311</v>
      </c>
      <c r="B34" s="211">
        <f>B31/B33</f>
        <v>0.34886908841672376</v>
      </c>
      <c r="C34" s="213">
        <f t="shared" ref="C34:AB34" si="4">C31/C33</f>
        <v>2.8956499223200414</v>
      </c>
      <c r="D34" s="213">
        <f t="shared" si="4"/>
        <v>1.7802104939694245</v>
      </c>
      <c r="E34" s="213">
        <f t="shared" si="4"/>
        <v>1.2862280833208453</v>
      </c>
      <c r="F34" s="213">
        <f t="shared" si="4"/>
        <v>1.6293094883258818</v>
      </c>
      <c r="G34" s="213">
        <f t="shared" si="4"/>
        <v>1.637468716481945</v>
      </c>
      <c r="H34" s="213">
        <f t="shared" si="4"/>
        <v>1.7147846332945285</v>
      </c>
      <c r="I34" s="213">
        <f t="shared" si="4"/>
        <v>3.8734177215189876</v>
      </c>
      <c r="J34" s="213">
        <f t="shared" si="4"/>
        <v>1.4252173913043478</v>
      </c>
      <c r="K34" s="213">
        <f t="shared" si="4"/>
        <v>0.89729729729729735</v>
      </c>
      <c r="L34" s="336">
        <f t="shared" si="4"/>
        <v>1.6712328767123288</v>
      </c>
      <c r="M34" s="338">
        <f t="shared" si="4"/>
        <v>0.29268292682926828</v>
      </c>
      <c r="N34" s="212">
        <f t="shared" si="4"/>
        <v>2.1746987951807228</v>
      </c>
      <c r="O34" s="213">
        <f t="shared" si="4"/>
        <v>1.8243559718969555</v>
      </c>
      <c r="P34" s="213">
        <f t="shared" si="4"/>
        <v>3.1543624161073827</v>
      </c>
      <c r="Q34" s="257" t="e">
        <f t="shared" si="4"/>
        <v>#DIV/0!</v>
      </c>
      <c r="R34" s="257" t="e">
        <f t="shared" si="4"/>
        <v>#DIV/0!</v>
      </c>
      <c r="S34" s="257" t="e">
        <f t="shared" si="4"/>
        <v>#DIV/0!</v>
      </c>
      <c r="T34" s="257" t="e">
        <f t="shared" si="4"/>
        <v>#DIV/0!</v>
      </c>
      <c r="U34" s="401" t="e">
        <f t="shared" si="4"/>
        <v>#DIV/0!</v>
      </c>
      <c r="V34" s="211">
        <f t="shared" si="4"/>
        <v>2.610152621101526</v>
      </c>
      <c r="W34" s="213">
        <f t="shared" si="4"/>
        <v>1.4803625377643506</v>
      </c>
      <c r="X34" s="402" t="e">
        <f t="shared" si="4"/>
        <v>#DIV/0!</v>
      </c>
      <c r="Y34" s="403" t="e">
        <f t="shared" si="4"/>
        <v>#DIV/0!</v>
      </c>
      <c r="Z34" s="339" t="e">
        <f t="shared" si="4"/>
        <v>#DIV/0!</v>
      </c>
      <c r="AA34" s="212">
        <f t="shared" si="4"/>
        <v>2.2028291124800363</v>
      </c>
      <c r="AB34" s="401" t="e">
        <f t="shared" si="4"/>
        <v>#DIV/0!</v>
      </c>
      <c r="AC34" s="339">
        <f t="shared" ref="AC34:AD34" si="5">AC31/AC33</f>
        <v>2.2629832420773188</v>
      </c>
      <c r="AD34" s="337">
        <f t="shared" si="5"/>
        <v>1.4499922210121574</v>
      </c>
      <c r="AE34" s="340"/>
      <c r="AF34" s="209"/>
      <c r="AG34" s="197" t="e">
        <v>#DIV/0!</v>
      </c>
      <c r="AH34" s="197">
        <v>0.8473282442748088</v>
      </c>
      <c r="AI34" s="197">
        <v>1.3568826344738911</v>
      </c>
    </row>
    <row r="35" spans="1:35" ht="18" customHeight="1" x14ac:dyDescent="0.2">
      <c r="A35" s="333" t="s">
        <v>317</v>
      </c>
      <c r="B35" s="375">
        <f t="shared" ref="B35:AB35" si="6">B6+B8+B10+B12+B14+B16+B18+B20+B22+B24+B26+B28</f>
        <v>15899</v>
      </c>
      <c r="C35" s="376">
        <f t="shared" si="6"/>
        <v>18819</v>
      </c>
      <c r="D35" s="376">
        <f t="shared" si="6"/>
        <v>40571</v>
      </c>
      <c r="E35" s="376">
        <f t="shared" si="6"/>
        <v>32441</v>
      </c>
      <c r="F35" s="376">
        <f t="shared" si="6"/>
        <v>30621</v>
      </c>
      <c r="G35" s="376">
        <f t="shared" si="6"/>
        <v>8659</v>
      </c>
      <c r="H35" s="376">
        <f t="shared" si="6"/>
        <v>17064</v>
      </c>
      <c r="I35" s="376">
        <f t="shared" si="6"/>
        <v>560</v>
      </c>
      <c r="J35" s="376">
        <f t="shared" si="6"/>
        <v>3253</v>
      </c>
      <c r="K35" s="376">
        <f t="shared" si="6"/>
        <v>1548</v>
      </c>
      <c r="L35" s="377">
        <f t="shared" si="6"/>
        <v>437</v>
      </c>
      <c r="M35" s="378">
        <f t="shared" si="6"/>
        <v>61</v>
      </c>
      <c r="N35" s="379">
        <f t="shared" si="6"/>
        <v>3192</v>
      </c>
      <c r="O35" s="376">
        <f t="shared" si="6"/>
        <v>2016</v>
      </c>
      <c r="P35" s="376">
        <f t="shared" si="6"/>
        <v>997</v>
      </c>
      <c r="Q35" s="376">
        <f t="shared" si="6"/>
        <v>636</v>
      </c>
      <c r="R35" s="376">
        <f t="shared" si="6"/>
        <v>278</v>
      </c>
      <c r="S35" s="376">
        <f t="shared" si="6"/>
        <v>373</v>
      </c>
      <c r="T35" s="376">
        <f t="shared" si="6"/>
        <v>810</v>
      </c>
      <c r="U35" s="377">
        <f t="shared" si="6"/>
        <v>696</v>
      </c>
      <c r="V35" s="375">
        <f t="shared" si="6"/>
        <v>17238</v>
      </c>
      <c r="W35" s="376">
        <f t="shared" si="6"/>
        <v>2520</v>
      </c>
      <c r="X35" s="380">
        <f t="shared" si="6"/>
        <v>31</v>
      </c>
      <c r="Y35" s="381">
        <f t="shared" si="6"/>
        <v>277</v>
      </c>
      <c r="Z35" s="378">
        <f t="shared" si="6"/>
        <v>108</v>
      </c>
      <c r="AA35" s="379">
        <f t="shared" si="6"/>
        <v>33996</v>
      </c>
      <c r="AB35" s="377">
        <f t="shared" si="6"/>
        <v>2478</v>
      </c>
      <c r="AC35" s="383">
        <f t="shared" ref="AC35" si="7">AC6+AC8+AC10+AC12+AC14+AC16+AC18+AC20+AC22+AC24+AC26+AC28</f>
        <v>20988</v>
      </c>
      <c r="AD35" s="382">
        <f>AD6+AD8+AD10+AD12+AD14+AD16+AD18+AD20+AD22+AD24+AD26+AD28</f>
        <v>256567</v>
      </c>
      <c r="AE35" s="341">
        <f>AE6+AE8+AE10+AE12+AE14+AE16+AE18+AE20+AE22+AE24+AE26+AE28</f>
        <v>77012</v>
      </c>
      <c r="AF35" s="209">
        <f>AD35/AE35</f>
        <v>3.3315197631537941</v>
      </c>
      <c r="AG35" s="197">
        <v>0</v>
      </c>
      <c r="AH35" s="198">
        <v>174</v>
      </c>
      <c r="AI35" s="198">
        <v>135022</v>
      </c>
    </row>
    <row r="36" spans="1:35" ht="18" customHeight="1" x14ac:dyDescent="0.2">
      <c r="A36" s="415" t="s">
        <v>318</v>
      </c>
      <c r="B36" s="388">
        <v>1914</v>
      </c>
      <c r="C36" s="385">
        <v>4977</v>
      </c>
      <c r="D36" s="385">
        <v>10945</v>
      </c>
      <c r="E36" s="385">
        <v>9580</v>
      </c>
      <c r="F36" s="385">
        <v>8904</v>
      </c>
      <c r="G36" s="385">
        <v>2867</v>
      </c>
      <c r="H36" s="385">
        <v>6466</v>
      </c>
      <c r="I36" s="385">
        <v>66</v>
      </c>
      <c r="J36" s="385">
        <v>689</v>
      </c>
      <c r="K36" s="385">
        <v>362</v>
      </c>
      <c r="L36" s="386">
        <v>111</v>
      </c>
      <c r="M36" s="387">
        <v>37</v>
      </c>
      <c r="N36" s="384">
        <v>914</v>
      </c>
      <c r="O36" s="385">
        <v>1007</v>
      </c>
      <c r="P36" s="385">
        <v>507</v>
      </c>
      <c r="Q36" s="385">
        <v>312</v>
      </c>
      <c r="R36" s="385">
        <v>222</v>
      </c>
      <c r="S36" s="385">
        <v>68</v>
      </c>
      <c r="T36" s="385">
        <v>235</v>
      </c>
      <c r="U36" s="386">
        <v>107</v>
      </c>
      <c r="V36" s="388">
        <v>5539</v>
      </c>
      <c r="W36" s="385">
        <v>464</v>
      </c>
      <c r="X36" s="389">
        <v>4</v>
      </c>
      <c r="Y36" s="390">
        <v>116</v>
      </c>
      <c r="Z36" s="387">
        <v>88</v>
      </c>
      <c r="AA36" s="384">
        <v>14909</v>
      </c>
      <c r="AB36" s="386">
        <v>1459</v>
      </c>
      <c r="AC36" s="391">
        <v>4143</v>
      </c>
      <c r="AD36" s="392">
        <v>77012</v>
      </c>
      <c r="AF36" s="209"/>
    </row>
    <row r="37" spans="1:35" ht="18" customHeight="1" x14ac:dyDescent="0.2">
      <c r="A37" s="334" t="s">
        <v>319</v>
      </c>
      <c r="B37" s="397">
        <v>35971</v>
      </c>
      <c r="C37" s="394">
        <v>5878</v>
      </c>
      <c r="D37" s="394">
        <v>19953</v>
      </c>
      <c r="E37" s="394">
        <v>22612</v>
      </c>
      <c r="F37" s="394">
        <v>15536</v>
      </c>
      <c r="G37" s="394">
        <v>4022</v>
      </c>
      <c r="H37" s="394">
        <v>9082</v>
      </c>
      <c r="I37" s="394">
        <v>125</v>
      </c>
      <c r="J37" s="394">
        <v>1659</v>
      </c>
      <c r="K37" s="394">
        <v>1213</v>
      </c>
      <c r="L37" s="395">
        <v>278</v>
      </c>
      <c r="M37" s="396">
        <v>152</v>
      </c>
      <c r="N37" s="393">
        <v>1003</v>
      </c>
      <c r="O37" s="394">
        <v>933</v>
      </c>
      <c r="P37" s="394">
        <v>332</v>
      </c>
      <c r="Q37" s="394"/>
      <c r="R37" s="394"/>
      <c r="S37" s="394"/>
      <c r="T37" s="394"/>
      <c r="U37" s="395"/>
      <c r="V37" s="397">
        <v>5469</v>
      </c>
      <c r="W37" s="394">
        <v>1254</v>
      </c>
      <c r="X37" s="398"/>
      <c r="Y37" s="399"/>
      <c r="Z37" s="396"/>
      <c r="AA37" s="393">
        <v>15454</v>
      </c>
      <c r="AB37" s="395"/>
      <c r="AC37" s="396">
        <v>12914</v>
      </c>
      <c r="AD37" s="400">
        <v>153840</v>
      </c>
      <c r="AG37" s="197">
        <v>0</v>
      </c>
      <c r="AH37" s="198">
        <v>577</v>
      </c>
      <c r="AI37" s="198">
        <v>131637</v>
      </c>
    </row>
    <row r="38" spans="1:35" s="197" customFormat="1" ht="18" customHeight="1" x14ac:dyDescent="0.2">
      <c r="A38" s="414" t="s">
        <v>311</v>
      </c>
      <c r="B38" s="211">
        <f>B35/B37</f>
        <v>0.4419949403686303</v>
      </c>
      <c r="C38" s="213">
        <f t="shared" ref="C38:AD38" si="8">C35/C37</f>
        <v>3.2015991833957127</v>
      </c>
      <c r="D38" s="213">
        <f t="shared" si="8"/>
        <v>2.0333283215556559</v>
      </c>
      <c r="E38" s="213">
        <f t="shared" si="8"/>
        <v>1.434680700513002</v>
      </c>
      <c r="F38" s="213">
        <f t="shared" si="8"/>
        <v>1.970970648815654</v>
      </c>
      <c r="G38" s="213">
        <f t="shared" si="8"/>
        <v>2.1529090004972651</v>
      </c>
      <c r="H38" s="213">
        <f t="shared" si="8"/>
        <v>1.878881303677604</v>
      </c>
      <c r="I38" s="213">
        <f t="shared" si="8"/>
        <v>4.4800000000000004</v>
      </c>
      <c r="J38" s="213">
        <f t="shared" si="8"/>
        <v>1.9608197709463533</v>
      </c>
      <c r="K38" s="213">
        <f t="shared" si="8"/>
        <v>1.2761747732893651</v>
      </c>
      <c r="L38" s="336">
        <f t="shared" si="8"/>
        <v>1.5719424460431655</v>
      </c>
      <c r="M38" s="338">
        <f t="shared" si="8"/>
        <v>0.40131578947368424</v>
      </c>
      <c r="N38" s="212">
        <f t="shared" si="8"/>
        <v>3.1824526420737786</v>
      </c>
      <c r="O38" s="213">
        <f t="shared" si="8"/>
        <v>2.1607717041800645</v>
      </c>
      <c r="P38" s="213">
        <f t="shared" si="8"/>
        <v>3.0030120481927711</v>
      </c>
      <c r="Q38" s="257" t="e">
        <f t="shared" ref="Q38:T38" si="9">Q35/Q37</f>
        <v>#DIV/0!</v>
      </c>
      <c r="R38" s="257" t="e">
        <f t="shared" si="9"/>
        <v>#DIV/0!</v>
      </c>
      <c r="S38" s="257" t="e">
        <f t="shared" si="9"/>
        <v>#DIV/0!</v>
      </c>
      <c r="T38" s="257" t="e">
        <f t="shared" si="9"/>
        <v>#DIV/0!</v>
      </c>
      <c r="U38" s="401" t="e">
        <f t="shared" ref="U38" si="10">U35/U37</f>
        <v>#DIV/0!</v>
      </c>
      <c r="V38" s="211">
        <f t="shared" si="8"/>
        <v>3.1519473395501918</v>
      </c>
      <c r="W38" s="213">
        <f t="shared" si="8"/>
        <v>2.0095693779904304</v>
      </c>
      <c r="X38" s="402" t="e">
        <f t="shared" ref="X38:AA38" si="11">X35/X37</f>
        <v>#DIV/0!</v>
      </c>
      <c r="Y38" s="403" t="e">
        <f t="shared" ref="Y38" si="12">Y35/Y37</f>
        <v>#DIV/0!</v>
      </c>
      <c r="Z38" s="339" t="e">
        <f t="shared" si="11"/>
        <v>#DIV/0!</v>
      </c>
      <c r="AA38" s="212">
        <f t="shared" si="11"/>
        <v>2.1998188171347226</v>
      </c>
      <c r="AB38" s="401" t="e">
        <f t="shared" si="8"/>
        <v>#DIV/0!</v>
      </c>
      <c r="AC38" s="339">
        <f t="shared" si="8"/>
        <v>1.625212947189097</v>
      </c>
      <c r="AD38" s="337">
        <f t="shared" si="8"/>
        <v>1.6677522100884035</v>
      </c>
      <c r="AG38" s="197" t="e">
        <v>#DIV/0!</v>
      </c>
      <c r="AH38" s="197">
        <v>0.30155979202772965</v>
      </c>
      <c r="AI38" s="197">
        <v>1.0257146546943487</v>
      </c>
    </row>
    <row r="40" spans="1:35" x14ac:dyDescent="0.2">
      <c r="B40" s="210">
        <f>B17+B19+B21+B23+B25+B27</f>
        <v>5979</v>
      </c>
      <c r="C40" s="210">
        <f t="shared" ref="C40:AD40" si="13">C17+C19+C21+C23+C25+C27</f>
        <v>5147</v>
      </c>
      <c r="D40" s="210">
        <f t="shared" si="13"/>
        <v>10752</v>
      </c>
      <c r="E40" s="210">
        <f t="shared" si="13"/>
        <v>7760</v>
      </c>
      <c r="F40" s="210">
        <f t="shared" si="13"/>
        <v>7958</v>
      </c>
      <c r="G40" s="210">
        <f t="shared" si="13"/>
        <v>3271</v>
      </c>
      <c r="H40" s="210">
        <f t="shared" si="13"/>
        <v>8357</v>
      </c>
      <c r="I40" s="210">
        <f t="shared" si="13"/>
        <v>98</v>
      </c>
      <c r="J40" s="210">
        <f t="shared" si="13"/>
        <v>1297</v>
      </c>
      <c r="K40" s="210">
        <f t="shared" si="13"/>
        <v>380</v>
      </c>
      <c r="L40" s="210">
        <f t="shared" si="13"/>
        <v>97</v>
      </c>
      <c r="M40" s="210">
        <f t="shared" si="13"/>
        <v>21</v>
      </c>
      <c r="N40" s="210">
        <f t="shared" si="13"/>
        <v>676</v>
      </c>
      <c r="O40" s="210">
        <f t="shared" si="13"/>
        <v>544</v>
      </c>
      <c r="P40" s="210">
        <f t="shared" si="13"/>
        <v>224</v>
      </c>
      <c r="Q40" s="210">
        <f t="shared" si="13"/>
        <v>202</v>
      </c>
      <c r="R40" s="210">
        <f t="shared" si="13"/>
        <v>92</v>
      </c>
      <c r="S40" s="210">
        <f t="shared" si="13"/>
        <v>134</v>
      </c>
      <c r="T40" s="210">
        <f t="shared" si="13"/>
        <v>253</v>
      </c>
      <c r="U40" s="210">
        <f t="shared" si="13"/>
        <v>203</v>
      </c>
      <c r="V40" s="210">
        <f t="shared" si="13"/>
        <v>4947</v>
      </c>
      <c r="W40" s="210">
        <f t="shared" si="13"/>
        <v>713</v>
      </c>
      <c r="X40" s="210">
        <f t="shared" si="13"/>
        <v>6</v>
      </c>
      <c r="Y40" s="210">
        <f t="shared" si="13"/>
        <v>41</v>
      </c>
      <c r="Z40" s="210">
        <f t="shared" si="13"/>
        <v>40</v>
      </c>
      <c r="AA40" s="210">
        <f t="shared" si="13"/>
        <v>8883</v>
      </c>
      <c r="AB40" s="210">
        <f t="shared" si="13"/>
        <v>574</v>
      </c>
      <c r="AC40" s="210">
        <f t="shared" si="13"/>
        <v>4813</v>
      </c>
      <c r="AD40" s="210">
        <f t="shared" si="13"/>
        <v>73462</v>
      </c>
    </row>
    <row r="41" spans="1:35" x14ac:dyDescent="0.2">
      <c r="B41" s="210">
        <f>B18+B20+B22+B24+B26+B28</f>
        <v>12830</v>
      </c>
      <c r="C41" s="210">
        <f t="shared" ref="C41:AD41" si="14">C18+C20+C22+C24+C26+C28</f>
        <v>11239</v>
      </c>
      <c r="D41" s="210">
        <f t="shared" si="14"/>
        <v>24058</v>
      </c>
      <c r="E41" s="210">
        <f t="shared" si="14"/>
        <v>18608</v>
      </c>
      <c r="F41" s="210">
        <f t="shared" si="14"/>
        <v>18339</v>
      </c>
      <c r="G41" s="210">
        <f t="shared" si="14"/>
        <v>6776</v>
      </c>
      <c r="H41" s="210">
        <f t="shared" si="14"/>
        <v>14446</v>
      </c>
      <c r="I41" s="210">
        <f t="shared" si="14"/>
        <v>199</v>
      </c>
      <c r="J41" s="210">
        <f t="shared" si="14"/>
        <v>2746</v>
      </c>
      <c r="K41" s="210">
        <f t="shared" si="14"/>
        <v>964</v>
      </c>
      <c r="L41" s="210">
        <f t="shared" si="14"/>
        <v>259</v>
      </c>
      <c r="M41" s="210">
        <f t="shared" si="14"/>
        <v>56</v>
      </c>
      <c r="N41" s="210">
        <f t="shared" si="14"/>
        <v>2609</v>
      </c>
      <c r="O41" s="210">
        <f t="shared" si="14"/>
        <v>1710</v>
      </c>
      <c r="P41" s="210">
        <f t="shared" si="14"/>
        <v>683</v>
      </c>
      <c r="Q41" s="210">
        <f t="shared" si="14"/>
        <v>592</v>
      </c>
      <c r="R41" s="210">
        <f t="shared" si="14"/>
        <v>171</v>
      </c>
      <c r="S41" s="210">
        <f t="shared" si="14"/>
        <v>282</v>
      </c>
      <c r="T41" s="210">
        <f t="shared" si="14"/>
        <v>690</v>
      </c>
      <c r="U41" s="210">
        <f t="shared" si="14"/>
        <v>661</v>
      </c>
      <c r="V41" s="210">
        <f t="shared" si="14"/>
        <v>13243</v>
      </c>
      <c r="W41" s="210">
        <f t="shared" si="14"/>
        <v>2130</v>
      </c>
      <c r="X41" s="210">
        <f t="shared" si="14"/>
        <v>26</v>
      </c>
      <c r="Y41" s="210">
        <f t="shared" si="14"/>
        <v>124</v>
      </c>
      <c r="Z41" s="210">
        <f t="shared" si="14"/>
        <v>108</v>
      </c>
      <c r="AA41" s="210">
        <f t="shared" si="14"/>
        <v>32790</v>
      </c>
      <c r="AB41" s="210">
        <f t="shared" si="14"/>
        <v>2325</v>
      </c>
      <c r="AC41" s="210">
        <f t="shared" si="14"/>
        <v>10296</v>
      </c>
      <c r="AD41" s="210">
        <f t="shared" si="14"/>
        <v>178960</v>
      </c>
    </row>
    <row r="42" spans="1:35" x14ac:dyDescent="0.2">
      <c r="B42" s="422">
        <f>B41/B40</f>
        <v>2.1458437865863855</v>
      </c>
      <c r="C42" s="422">
        <f t="shared" ref="C42:AB42" si="15">C41/C40</f>
        <v>2.1836020983096951</v>
      </c>
      <c r="D42" s="422">
        <f t="shared" si="15"/>
        <v>2.2375372023809526</v>
      </c>
      <c r="E42" s="422">
        <f t="shared" si="15"/>
        <v>2.3979381443298968</v>
      </c>
      <c r="F42" s="422">
        <f t="shared" si="15"/>
        <v>2.3044734858004525</v>
      </c>
      <c r="G42" s="422">
        <f t="shared" si="15"/>
        <v>2.0715377560379089</v>
      </c>
      <c r="H42" s="422">
        <f t="shared" si="15"/>
        <v>1.7286107454828288</v>
      </c>
      <c r="I42" s="422">
        <f t="shared" si="15"/>
        <v>2.0306122448979593</v>
      </c>
      <c r="J42" s="422">
        <f t="shared" si="15"/>
        <v>2.1171935235158057</v>
      </c>
      <c r="K42" s="422">
        <f t="shared" si="15"/>
        <v>2.5368421052631578</v>
      </c>
      <c r="L42" s="422">
        <f t="shared" si="15"/>
        <v>2.670103092783505</v>
      </c>
      <c r="M42" s="422">
        <f t="shared" si="15"/>
        <v>2.6666666666666665</v>
      </c>
      <c r="N42" s="422">
        <f t="shared" si="15"/>
        <v>3.8594674556213016</v>
      </c>
      <c r="O42" s="422">
        <f t="shared" si="15"/>
        <v>3.1433823529411766</v>
      </c>
      <c r="P42" s="422">
        <f t="shared" si="15"/>
        <v>3.0491071428571428</v>
      </c>
      <c r="Q42" s="422">
        <f t="shared" si="15"/>
        <v>2.9306930693069306</v>
      </c>
      <c r="R42" s="422">
        <f t="shared" si="15"/>
        <v>1.8586956521739131</v>
      </c>
      <c r="S42" s="422">
        <f t="shared" si="15"/>
        <v>2.1044776119402986</v>
      </c>
      <c r="T42" s="422">
        <f t="shared" si="15"/>
        <v>2.7272727272727271</v>
      </c>
      <c r="U42" s="422">
        <f t="shared" si="15"/>
        <v>3.2561576354679804</v>
      </c>
      <c r="V42" s="422">
        <f t="shared" si="15"/>
        <v>2.6769759450171819</v>
      </c>
      <c r="W42" s="422">
        <f t="shared" si="15"/>
        <v>2.9873772791023843</v>
      </c>
      <c r="X42" s="422">
        <f t="shared" si="15"/>
        <v>4.333333333333333</v>
      </c>
      <c r="Y42" s="422">
        <f t="shared" si="15"/>
        <v>3.024390243902439</v>
      </c>
      <c r="Z42" s="422">
        <f t="shared" si="15"/>
        <v>2.7</v>
      </c>
      <c r="AA42" s="422">
        <f t="shared" si="15"/>
        <v>3.691320499831138</v>
      </c>
      <c r="AB42" s="422">
        <f t="shared" si="15"/>
        <v>4.0505226480836241</v>
      </c>
    </row>
  </sheetData>
  <mergeCells count="12">
    <mergeCell ref="AD3:AD4"/>
    <mergeCell ref="AF3:AF4"/>
    <mergeCell ref="AE3:AE4"/>
    <mergeCell ref="A3:A4"/>
    <mergeCell ref="AC3:AC4"/>
    <mergeCell ref="V3:X3"/>
    <mergeCell ref="Y3:Y4"/>
    <mergeCell ref="Z3:Z4"/>
    <mergeCell ref="AA3:AB3"/>
    <mergeCell ref="B3:L3"/>
    <mergeCell ref="M3:M4"/>
    <mergeCell ref="N3:U3"/>
  </mergeCells>
  <phoneticPr fontId="2"/>
  <pageMargins left="0.59055118110236215" right="0.59055118110236215" top="0.59055118110236215" bottom="0.59055118110236215" header="0.19685039370078741" footer="0.19685039370078741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61"/>
  <sheetViews>
    <sheetView tabSelected="1" view="pageBreakPreview" zoomScaleNormal="55" zoomScaleSheetLayoutView="130" workbookViewId="0">
      <pane ySplit="2" topLeftCell="A3" activePane="bottomLeft" state="frozen"/>
      <selection pane="bottomLeft" activeCell="H44" sqref="H44"/>
    </sheetView>
  </sheetViews>
  <sheetFormatPr defaultRowHeight="9.6" x14ac:dyDescent="0.15"/>
  <cols>
    <col min="1" max="1" width="3.33203125" style="7" customWidth="1"/>
    <col min="2" max="13" width="6.21875" style="77" customWidth="1"/>
    <col min="14" max="21" width="6.6640625" style="77" customWidth="1"/>
    <col min="22" max="22" width="6.6640625" style="7" customWidth="1"/>
    <col min="23" max="23" width="30" style="7" customWidth="1"/>
    <col min="24" max="254" width="9" style="7"/>
    <col min="255" max="255" width="3.33203125" style="7" customWidth="1"/>
    <col min="256" max="267" width="6.21875" style="7" customWidth="1"/>
    <col min="268" max="270" width="6.6640625" style="7" customWidth="1"/>
    <col min="271" max="271" width="4.6640625" style="7" customWidth="1"/>
    <col min="272" max="273" width="6.33203125" style="7" customWidth="1"/>
    <col min="274" max="274" width="6.6640625" style="7" customWidth="1"/>
    <col min="275" max="276" width="6.33203125" style="7" customWidth="1"/>
    <col min="277" max="277" width="21.77734375" style="7" customWidth="1"/>
    <col min="278" max="278" width="2.21875" style="7" customWidth="1"/>
    <col min="279" max="510" width="9" style="7"/>
    <col min="511" max="511" width="3.33203125" style="7" customWidth="1"/>
    <col min="512" max="523" width="6.21875" style="7" customWidth="1"/>
    <col min="524" max="526" width="6.6640625" style="7" customWidth="1"/>
    <col min="527" max="527" width="4.6640625" style="7" customWidth="1"/>
    <col min="528" max="529" width="6.33203125" style="7" customWidth="1"/>
    <col min="530" max="530" width="6.6640625" style="7" customWidth="1"/>
    <col min="531" max="532" width="6.33203125" style="7" customWidth="1"/>
    <col min="533" max="533" width="21.77734375" style="7" customWidth="1"/>
    <col min="534" max="534" width="2.21875" style="7" customWidth="1"/>
    <col min="535" max="766" width="9" style="7"/>
    <col min="767" max="767" width="3.33203125" style="7" customWidth="1"/>
    <col min="768" max="779" width="6.21875" style="7" customWidth="1"/>
    <col min="780" max="782" width="6.6640625" style="7" customWidth="1"/>
    <col min="783" max="783" width="4.6640625" style="7" customWidth="1"/>
    <col min="784" max="785" width="6.33203125" style="7" customWidth="1"/>
    <col min="786" max="786" width="6.6640625" style="7" customWidth="1"/>
    <col min="787" max="788" width="6.33203125" style="7" customWidth="1"/>
    <col min="789" max="789" width="21.77734375" style="7" customWidth="1"/>
    <col min="790" max="790" width="2.21875" style="7" customWidth="1"/>
    <col min="791" max="1022" width="9" style="7"/>
    <col min="1023" max="1023" width="3.33203125" style="7" customWidth="1"/>
    <col min="1024" max="1035" width="6.21875" style="7" customWidth="1"/>
    <col min="1036" max="1038" width="6.6640625" style="7" customWidth="1"/>
    <col min="1039" max="1039" width="4.6640625" style="7" customWidth="1"/>
    <col min="1040" max="1041" width="6.33203125" style="7" customWidth="1"/>
    <col min="1042" max="1042" width="6.6640625" style="7" customWidth="1"/>
    <col min="1043" max="1044" width="6.33203125" style="7" customWidth="1"/>
    <col min="1045" max="1045" width="21.77734375" style="7" customWidth="1"/>
    <col min="1046" max="1046" width="2.21875" style="7" customWidth="1"/>
    <col min="1047" max="1278" width="9" style="7"/>
    <col min="1279" max="1279" width="3.33203125" style="7" customWidth="1"/>
    <col min="1280" max="1291" width="6.21875" style="7" customWidth="1"/>
    <col min="1292" max="1294" width="6.6640625" style="7" customWidth="1"/>
    <col min="1295" max="1295" width="4.6640625" style="7" customWidth="1"/>
    <col min="1296" max="1297" width="6.33203125" style="7" customWidth="1"/>
    <col min="1298" max="1298" width="6.6640625" style="7" customWidth="1"/>
    <col min="1299" max="1300" width="6.33203125" style="7" customWidth="1"/>
    <col min="1301" max="1301" width="21.77734375" style="7" customWidth="1"/>
    <col min="1302" max="1302" width="2.21875" style="7" customWidth="1"/>
    <col min="1303" max="1534" width="9" style="7"/>
    <col min="1535" max="1535" width="3.33203125" style="7" customWidth="1"/>
    <col min="1536" max="1547" width="6.21875" style="7" customWidth="1"/>
    <col min="1548" max="1550" width="6.6640625" style="7" customWidth="1"/>
    <col min="1551" max="1551" width="4.6640625" style="7" customWidth="1"/>
    <col min="1552" max="1553" width="6.33203125" style="7" customWidth="1"/>
    <col min="1554" max="1554" width="6.6640625" style="7" customWidth="1"/>
    <col min="1555" max="1556" width="6.33203125" style="7" customWidth="1"/>
    <col min="1557" max="1557" width="21.77734375" style="7" customWidth="1"/>
    <col min="1558" max="1558" width="2.21875" style="7" customWidth="1"/>
    <col min="1559" max="1790" width="9" style="7"/>
    <col min="1791" max="1791" width="3.33203125" style="7" customWidth="1"/>
    <col min="1792" max="1803" width="6.21875" style="7" customWidth="1"/>
    <col min="1804" max="1806" width="6.6640625" style="7" customWidth="1"/>
    <col min="1807" max="1807" width="4.6640625" style="7" customWidth="1"/>
    <col min="1808" max="1809" width="6.33203125" style="7" customWidth="1"/>
    <col min="1810" max="1810" width="6.6640625" style="7" customWidth="1"/>
    <col min="1811" max="1812" width="6.33203125" style="7" customWidth="1"/>
    <col min="1813" max="1813" width="21.77734375" style="7" customWidth="1"/>
    <col min="1814" max="1814" width="2.21875" style="7" customWidth="1"/>
    <col min="1815" max="2046" width="9" style="7"/>
    <col min="2047" max="2047" width="3.33203125" style="7" customWidth="1"/>
    <col min="2048" max="2059" width="6.21875" style="7" customWidth="1"/>
    <col min="2060" max="2062" width="6.6640625" style="7" customWidth="1"/>
    <col min="2063" max="2063" width="4.6640625" style="7" customWidth="1"/>
    <col min="2064" max="2065" width="6.33203125" style="7" customWidth="1"/>
    <col min="2066" max="2066" width="6.6640625" style="7" customWidth="1"/>
    <col min="2067" max="2068" width="6.33203125" style="7" customWidth="1"/>
    <col min="2069" max="2069" width="21.77734375" style="7" customWidth="1"/>
    <col min="2070" max="2070" width="2.21875" style="7" customWidth="1"/>
    <col min="2071" max="2302" width="9" style="7"/>
    <col min="2303" max="2303" width="3.33203125" style="7" customWidth="1"/>
    <col min="2304" max="2315" width="6.21875" style="7" customWidth="1"/>
    <col min="2316" max="2318" width="6.6640625" style="7" customWidth="1"/>
    <col min="2319" max="2319" width="4.6640625" style="7" customWidth="1"/>
    <col min="2320" max="2321" width="6.33203125" style="7" customWidth="1"/>
    <col min="2322" max="2322" width="6.6640625" style="7" customWidth="1"/>
    <col min="2323" max="2324" width="6.33203125" style="7" customWidth="1"/>
    <col min="2325" max="2325" width="21.77734375" style="7" customWidth="1"/>
    <col min="2326" max="2326" width="2.21875" style="7" customWidth="1"/>
    <col min="2327" max="2558" width="9" style="7"/>
    <col min="2559" max="2559" width="3.33203125" style="7" customWidth="1"/>
    <col min="2560" max="2571" width="6.21875" style="7" customWidth="1"/>
    <col min="2572" max="2574" width="6.6640625" style="7" customWidth="1"/>
    <col min="2575" max="2575" width="4.6640625" style="7" customWidth="1"/>
    <col min="2576" max="2577" width="6.33203125" style="7" customWidth="1"/>
    <col min="2578" max="2578" width="6.6640625" style="7" customWidth="1"/>
    <col min="2579" max="2580" width="6.33203125" style="7" customWidth="1"/>
    <col min="2581" max="2581" width="21.77734375" style="7" customWidth="1"/>
    <col min="2582" max="2582" width="2.21875" style="7" customWidth="1"/>
    <col min="2583" max="2814" width="9" style="7"/>
    <col min="2815" max="2815" width="3.33203125" style="7" customWidth="1"/>
    <col min="2816" max="2827" width="6.21875" style="7" customWidth="1"/>
    <col min="2828" max="2830" width="6.6640625" style="7" customWidth="1"/>
    <col min="2831" max="2831" width="4.6640625" style="7" customWidth="1"/>
    <col min="2832" max="2833" width="6.33203125" style="7" customWidth="1"/>
    <col min="2834" max="2834" width="6.6640625" style="7" customWidth="1"/>
    <col min="2835" max="2836" width="6.33203125" style="7" customWidth="1"/>
    <col min="2837" max="2837" width="21.77734375" style="7" customWidth="1"/>
    <col min="2838" max="2838" width="2.21875" style="7" customWidth="1"/>
    <col min="2839" max="3070" width="9" style="7"/>
    <col min="3071" max="3071" width="3.33203125" style="7" customWidth="1"/>
    <col min="3072" max="3083" width="6.21875" style="7" customWidth="1"/>
    <col min="3084" max="3086" width="6.6640625" style="7" customWidth="1"/>
    <col min="3087" max="3087" width="4.6640625" style="7" customWidth="1"/>
    <col min="3088" max="3089" width="6.33203125" style="7" customWidth="1"/>
    <col min="3090" max="3090" width="6.6640625" style="7" customWidth="1"/>
    <col min="3091" max="3092" width="6.33203125" style="7" customWidth="1"/>
    <col min="3093" max="3093" width="21.77734375" style="7" customWidth="1"/>
    <col min="3094" max="3094" width="2.21875" style="7" customWidth="1"/>
    <col min="3095" max="3326" width="9" style="7"/>
    <col min="3327" max="3327" width="3.33203125" style="7" customWidth="1"/>
    <col min="3328" max="3339" width="6.21875" style="7" customWidth="1"/>
    <col min="3340" max="3342" width="6.6640625" style="7" customWidth="1"/>
    <col min="3343" max="3343" width="4.6640625" style="7" customWidth="1"/>
    <col min="3344" max="3345" width="6.33203125" style="7" customWidth="1"/>
    <col min="3346" max="3346" width="6.6640625" style="7" customWidth="1"/>
    <col min="3347" max="3348" width="6.33203125" style="7" customWidth="1"/>
    <col min="3349" max="3349" width="21.77734375" style="7" customWidth="1"/>
    <col min="3350" max="3350" width="2.21875" style="7" customWidth="1"/>
    <col min="3351" max="3582" width="9" style="7"/>
    <col min="3583" max="3583" width="3.33203125" style="7" customWidth="1"/>
    <col min="3584" max="3595" width="6.21875" style="7" customWidth="1"/>
    <col min="3596" max="3598" width="6.6640625" style="7" customWidth="1"/>
    <col min="3599" max="3599" width="4.6640625" style="7" customWidth="1"/>
    <col min="3600" max="3601" width="6.33203125" style="7" customWidth="1"/>
    <col min="3602" max="3602" width="6.6640625" style="7" customWidth="1"/>
    <col min="3603" max="3604" width="6.33203125" style="7" customWidth="1"/>
    <col min="3605" max="3605" width="21.77734375" style="7" customWidth="1"/>
    <col min="3606" max="3606" width="2.21875" style="7" customWidth="1"/>
    <col min="3607" max="3838" width="9" style="7"/>
    <col min="3839" max="3839" width="3.33203125" style="7" customWidth="1"/>
    <col min="3840" max="3851" width="6.21875" style="7" customWidth="1"/>
    <col min="3852" max="3854" width="6.6640625" style="7" customWidth="1"/>
    <col min="3855" max="3855" width="4.6640625" style="7" customWidth="1"/>
    <col min="3856" max="3857" width="6.33203125" style="7" customWidth="1"/>
    <col min="3858" max="3858" width="6.6640625" style="7" customWidth="1"/>
    <col min="3859" max="3860" width="6.33203125" style="7" customWidth="1"/>
    <col min="3861" max="3861" width="21.77734375" style="7" customWidth="1"/>
    <col min="3862" max="3862" width="2.21875" style="7" customWidth="1"/>
    <col min="3863" max="4094" width="9" style="7"/>
    <col min="4095" max="4095" width="3.33203125" style="7" customWidth="1"/>
    <col min="4096" max="4107" width="6.21875" style="7" customWidth="1"/>
    <col min="4108" max="4110" width="6.6640625" style="7" customWidth="1"/>
    <col min="4111" max="4111" width="4.6640625" style="7" customWidth="1"/>
    <col min="4112" max="4113" width="6.33203125" style="7" customWidth="1"/>
    <col min="4114" max="4114" width="6.6640625" style="7" customWidth="1"/>
    <col min="4115" max="4116" width="6.33203125" style="7" customWidth="1"/>
    <col min="4117" max="4117" width="21.77734375" style="7" customWidth="1"/>
    <col min="4118" max="4118" width="2.21875" style="7" customWidth="1"/>
    <col min="4119" max="4350" width="9" style="7"/>
    <col min="4351" max="4351" width="3.33203125" style="7" customWidth="1"/>
    <col min="4352" max="4363" width="6.21875" style="7" customWidth="1"/>
    <col min="4364" max="4366" width="6.6640625" style="7" customWidth="1"/>
    <col min="4367" max="4367" width="4.6640625" style="7" customWidth="1"/>
    <col min="4368" max="4369" width="6.33203125" style="7" customWidth="1"/>
    <col min="4370" max="4370" width="6.6640625" style="7" customWidth="1"/>
    <col min="4371" max="4372" width="6.33203125" style="7" customWidth="1"/>
    <col min="4373" max="4373" width="21.77734375" style="7" customWidth="1"/>
    <col min="4374" max="4374" width="2.21875" style="7" customWidth="1"/>
    <col min="4375" max="4606" width="9" style="7"/>
    <col min="4607" max="4607" width="3.33203125" style="7" customWidth="1"/>
    <col min="4608" max="4619" width="6.21875" style="7" customWidth="1"/>
    <col min="4620" max="4622" width="6.6640625" style="7" customWidth="1"/>
    <col min="4623" max="4623" width="4.6640625" style="7" customWidth="1"/>
    <col min="4624" max="4625" width="6.33203125" style="7" customWidth="1"/>
    <col min="4626" max="4626" width="6.6640625" style="7" customWidth="1"/>
    <col min="4627" max="4628" width="6.33203125" style="7" customWidth="1"/>
    <col min="4629" max="4629" width="21.77734375" style="7" customWidth="1"/>
    <col min="4630" max="4630" width="2.21875" style="7" customWidth="1"/>
    <col min="4631" max="4862" width="9" style="7"/>
    <col min="4863" max="4863" width="3.33203125" style="7" customWidth="1"/>
    <col min="4864" max="4875" width="6.21875" style="7" customWidth="1"/>
    <col min="4876" max="4878" width="6.6640625" style="7" customWidth="1"/>
    <col min="4879" max="4879" width="4.6640625" style="7" customWidth="1"/>
    <col min="4880" max="4881" width="6.33203125" style="7" customWidth="1"/>
    <col min="4882" max="4882" width="6.6640625" style="7" customWidth="1"/>
    <col min="4883" max="4884" width="6.33203125" style="7" customWidth="1"/>
    <col min="4885" max="4885" width="21.77734375" style="7" customWidth="1"/>
    <col min="4886" max="4886" width="2.21875" style="7" customWidth="1"/>
    <col min="4887" max="5118" width="9" style="7"/>
    <col min="5119" max="5119" width="3.33203125" style="7" customWidth="1"/>
    <col min="5120" max="5131" width="6.21875" style="7" customWidth="1"/>
    <col min="5132" max="5134" width="6.6640625" style="7" customWidth="1"/>
    <col min="5135" max="5135" width="4.6640625" style="7" customWidth="1"/>
    <col min="5136" max="5137" width="6.33203125" style="7" customWidth="1"/>
    <col min="5138" max="5138" width="6.6640625" style="7" customWidth="1"/>
    <col min="5139" max="5140" width="6.33203125" style="7" customWidth="1"/>
    <col min="5141" max="5141" width="21.77734375" style="7" customWidth="1"/>
    <col min="5142" max="5142" width="2.21875" style="7" customWidth="1"/>
    <col min="5143" max="5374" width="9" style="7"/>
    <col min="5375" max="5375" width="3.33203125" style="7" customWidth="1"/>
    <col min="5376" max="5387" width="6.21875" style="7" customWidth="1"/>
    <col min="5388" max="5390" width="6.6640625" style="7" customWidth="1"/>
    <col min="5391" max="5391" width="4.6640625" style="7" customWidth="1"/>
    <col min="5392" max="5393" width="6.33203125" style="7" customWidth="1"/>
    <col min="5394" max="5394" width="6.6640625" style="7" customWidth="1"/>
    <col min="5395" max="5396" width="6.33203125" style="7" customWidth="1"/>
    <col min="5397" max="5397" width="21.77734375" style="7" customWidth="1"/>
    <col min="5398" max="5398" width="2.21875" style="7" customWidth="1"/>
    <col min="5399" max="5630" width="9" style="7"/>
    <col min="5631" max="5631" width="3.33203125" style="7" customWidth="1"/>
    <col min="5632" max="5643" width="6.21875" style="7" customWidth="1"/>
    <col min="5644" max="5646" width="6.6640625" style="7" customWidth="1"/>
    <col min="5647" max="5647" width="4.6640625" style="7" customWidth="1"/>
    <col min="5648" max="5649" width="6.33203125" style="7" customWidth="1"/>
    <col min="5650" max="5650" width="6.6640625" style="7" customWidth="1"/>
    <col min="5651" max="5652" width="6.33203125" style="7" customWidth="1"/>
    <col min="5653" max="5653" width="21.77734375" style="7" customWidth="1"/>
    <col min="5654" max="5654" width="2.21875" style="7" customWidth="1"/>
    <col min="5655" max="5886" width="9" style="7"/>
    <col min="5887" max="5887" width="3.33203125" style="7" customWidth="1"/>
    <col min="5888" max="5899" width="6.21875" style="7" customWidth="1"/>
    <col min="5900" max="5902" width="6.6640625" style="7" customWidth="1"/>
    <col min="5903" max="5903" width="4.6640625" style="7" customWidth="1"/>
    <col min="5904" max="5905" width="6.33203125" style="7" customWidth="1"/>
    <col min="5906" max="5906" width="6.6640625" style="7" customWidth="1"/>
    <col min="5907" max="5908" width="6.33203125" style="7" customWidth="1"/>
    <col min="5909" max="5909" width="21.77734375" style="7" customWidth="1"/>
    <col min="5910" max="5910" width="2.21875" style="7" customWidth="1"/>
    <col min="5911" max="6142" width="9" style="7"/>
    <col min="6143" max="6143" width="3.33203125" style="7" customWidth="1"/>
    <col min="6144" max="6155" width="6.21875" style="7" customWidth="1"/>
    <col min="6156" max="6158" width="6.6640625" style="7" customWidth="1"/>
    <col min="6159" max="6159" width="4.6640625" style="7" customWidth="1"/>
    <col min="6160" max="6161" width="6.33203125" style="7" customWidth="1"/>
    <col min="6162" max="6162" width="6.6640625" style="7" customWidth="1"/>
    <col min="6163" max="6164" width="6.33203125" style="7" customWidth="1"/>
    <col min="6165" max="6165" width="21.77734375" style="7" customWidth="1"/>
    <col min="6166" max="6166" width="2.21875" style="7" customWidth="1"/>
    <col min="6167" max="6398" width="9" style="7"/>
    <col min="6399" max="6399" width="3.33203125" style="7" customWidth="1"/>
    <col min="6400" max="6411" width="6.21875" style="7" customWidth="1"/>
    <col min="6412" max="6414" width="6.6640625" style="7" customWidth="1"/>
    <col min="6415" max="6415" width="4.6640625" style="7" customWidth="1"/>
    <col min="6416" max="6417" width="6.33203125" style="7" customWidth="1"/>
    <col min="6418" max="6418" width="6.6640625" style="7" customWidth="1"/>
    <col min="6419" max="6420" width="6.33203125" style="7" customWidth="1"/>
    <col min="6421" max="6421" width="21.77734375" style="7" customWidth="1"/>
    <col min="6422" max="6422" width="2.21875" style="7" customWidth="1"/>
    <col min="6423" max="6654" width="9" style="7"/>
    <col min="6655" max="6655" width="3.33203125" style="7" customWidth="1"/>
    <col min="6656" max="6667" width="6.21875" style="7" customWidth="1"/>
    <col min="6668" max="6670" width="6.6640625" style="7" customWidth="1"/>
    <col min="6671" max="6671" width="4.6640625" style="7" customWidth="1"/>
    <col min="6672" max="6673" width="6.33203125" style="7" customWidth="1"/>
    <col min="6674" max="6674" width="6.6640625" style="7" customWidth="1"/>
    <col min="6675" max="6676" width="6.33203125" style="7" customWidth="1"/>
    <col min="6677" max="6677" width="21.77734375" style="7" customWidth="1"/>
    <col min="6678" max="6678" width="2.21875" style="7" customWidth="1"/>
    <col min="6679" max="6910" width="9" style="7"/>
    <col min="6911" max="6911" width="3.33203125" style="7" customWidth="1"/>
    <col min="6912" max="6923" width="6.21875" style="7" customWidth="1"/>
    <col min="6924" max="6926" width="6.6640625" style="7" customWidth="1"/>
    <col min="6927" max="6927" width="4.6640625" style="7" customWidth="1"/>
    <col min="6928" max="6929" width="6.33203125" style="7" customWidth="1"/>
    <col min="6930" max="6930" width="6.6640625" style="7" customWidth="1"/>
    <col min="6931" max="6932" width="6.33203125" style="7" customWidth="1"/>
    <col min="6933" max="6933" width="21.77734375" style="7" customWidth="1"/>
    <col min="6934" max="6934" width="2.21875" style="7" customWidth="1"/>
    <col min="6935" max="7166" width="9" style="7"/>
    <col min="7167" max="7167" width="3.33203125" style="7" customWidth="1"/>
    <col min="7168" max="7179" width="6.21875" style="7" customWidth="1"/>
    <col min="7180" max="7182" width="6.6640625" style="7" customWidth="1"/>
    <col min="7183" max="7183" width="4.6640625" style="7" customWidth="1"/>
    <col min="7184" max="7185" width="6.33203125" style="7" customWidth="1"/>
    <col min="7186" max="7186" width="6.6640625" style="7" customWidth="1"/>
    <col min="7187" max="7188" width="6.33203125" style="7" customWidth="1"/>
    <col min="7189" max="7189" width="21.77734375" style="7" customWidth="1"/>
    <col min="7190" max="7190" width="2.21875" style="7" customWidth="1"/>
    <col min="7191" max="7422" width="9" style="7"/>
    <col min="7423" max="7423" width="3.33203125" style="7" customWidth="1"/>
    <col min="7424" max="7435" width="6.21875" style="7" customWidth="1"/>
    <col min="7436" max="7438" width="6.6640625" style="7" customWidth="1"/>
    <col min="7439" max="7439" width="4.6640625" style="7" customWidth="1"/>
    <col min="7440" max="7441" width="6.33203125" style="7" customWidth="1"/>
    <col min="7442" max="7442" width="6.6640625" style="7" customWidth="1"/>
    <col min="7443" max="7444" width="6.33203125" style="7" customWidth="1"/>
    <col min="7445" max="7445" width="21.77734375" style="7" customWidth="1"/>
    <col min="7446" max="7446" width="2.21875" style="7" customWidth="1"/>
    <col min="7447" max="7678" width="9" style="7"/>
    <col min="7679" max="7679" width="3.33203125" style="7" customWidth="1"/>
    <col min="7680" max="7691" width="6.21875" style="7" customWidth="1"/>
    <col min="7692" max="7694" width="6.6640625" style="7" customWidth="1"/>
    <col min="7695" max="7695" width="4.6640625" style="7" customWidth="1"/>
    <col min="7696" max="7697" width="6.33203125" style="7" customWidth="1"/>
    <col min="7698" max="7698" width="6.6640625" style="7" customWidth="1"/>
    <col min="7699" max="7700" width="6.33203125" style="7" customWidth="1"/>
    <col min="7701" max="7701" width="21.77734375" style="7" customWidth="1"/>
    <col min="7702" max="7702" width="2.21875" style="7" customWidth="1"/>
    <col min="7703" max="7934" width="9" style="7"/>
    <col min="7935" max="7935" width="3.33203125" style="7" customWidth="1"/>
    <col min="7936" max="7947" width="6.21875" style="7" customWidth="1"/>
    <col min="7948" max="7950" width="6.6640625" style="7" customWidth="1"/>
    <col min="7951" max="7951" width="4.6640625" style="7" customWidth="1"/>
    <col min="7952" max="7953" width="6.33203125" style="7" customWidth="1"/>
    <col min="7954" max="7954" width="6.6640625" style="7" customWidth="1"/>
    <col min="7955" max="7956" width="6.33203125" style="7" customWidth="1"/>
    <col min="7957" max="7957" width="21.77734375" style="7" customWidth="1"/>
    <col min="7958" max="7958" width="2.21875" style="7" customWidth="1"/>
    <col min="7959" max="8190" width="9" style="7"/>
    <col min="8191" max="8191" width="3.33203125" style="7" customWidth="1"/>
    <col min="8192" max="8203" width="6.21875" style="7" customWidth="1"/>
    <col min="8204" max="8206" width="6.6640625" style="7" customWidth="1"/>
    <col min="8207" max="8207" width="4.6640625" style="7" customWidth="1"/>
    <col min="8208" max="8209" width="6.33203125" style="7" customWidth="1"/>
    <col min="8210" max="8210" width="6.6640625" style="7" customWidth="1"/>
    <col min="8211" max="8212" width="6.33203125" style="7" customWidth="1"/>
    <col min="8213" max="8213" width="21.77734375" style="7" customWidth="1"/>
    <col min="8214" max="8214" width="2.21875" style="7" customWidth="1"/>
    <col min="8215" max="8446" width="9" style="7"/>
    <col min="8447" max="8447" width="3.33203125" style="7" customWidth="1"/>
    <col min="8448" max="8459" width="6.21875" style="7" customWidth="1"/>
    <col min="8460" max="8462" width="6.6640625" style="7" customWidth="1"/>
    <col min="8463" max="8463" width="4.6640625" style="7" customWidth="1"/>
    <col min="8464" max="8465" width="6.33203125" style="7" customWidth="1"/>
    <col min="8466" max="8466" width="6.6640625" style="7" customWidth="1"/>
    <col min="8467" max="8468" width="6.33203125" style="7" customWidth="1"/>
    <col min="8469" max="8469" width="21.77734375" style="7" customWidth="1"/>
    <col min="8470" max="8470" width="2.21875" style="7" customWidth="1"/>
    <col min="8471" max="8702" width="9" style="7"/>
    <col min="8703" max="8703" width="3.33203125" style="7" customWidth="1"/>
    <col min="8704" max="8715" width="6.21875" style="7" customWidth="1"/>
    <col min="8716" max="8718" width="6.6640625" style="7" customWidth="1"/>
    <col min="8719" max="8719" width="4.6640625" style="7" customWidth="1"/>
    <col min="8720" max="8721" width="6.33203125" style="7" customWidth="1"/>
    <col min="8722" max="8722" width="6.6640625" style="7" customWidth="1"/>
    <col min="8723" max="8724" width="6.33203125" style="7" customWidth="1"/>
    <col min="8725" max="8725" width="21.77734375" style="7" customWidth="1"/>
    <col min="8726" max="8726" width="2.21875" style="7" customWidth="1"/>
    <col min="8727" max="8958" width="9" style="7"/>
    <col min="8959" max="8959" width="3.33203125" style="7" customWidth="1"/>
    <col min="8960" max="8971" width="6.21875" style="7" customWidth="1"/>
    <col min="8972" max="8974" width="6.6640625" style="7" customWidth="1"/>
    <col min="8975" max="8975" width="4.6640625" style="7" customWidth="1"/>
    <col min="8976" max="8977" width="6.33203125" style="7" customWidth="1"/>
    <col min="8978" max="8978" width="6.6640625" style="7" customWidth="1"/>
    <col min="8979" max="8980" width="6.33203125" style="7" customWidth="1"/>
    <col min="8981" max="8981" width="21.77734375" style="7" customWidth="1"/>
    <col min="8982" max="8982" width="2.21875" style="7" customWidth="1"/>
    <col min="8983" max="9214" width="9" style="7"/>
    <col min="9215" max="9215" width="3.33203125" style="7" customWidth="1"/>
    <col min="9216" max="9227" width="6.21875" style="7" customWidth="1"/>
    <col min="9228" max="9230" width="6.6640625" style="7" customWidth="1"/>
    <col min="9231" max="9231" width="4.6640625" style="7" customWidth="1"/>
    <col min="9232" max="9233" width="6.33203125" style="7" customWidth="1"/>
    <col min="9234" max="9234" width="6.6640625" style="7" customWidth="1"/>
    <col min="9235" max="9236" width="6.33203125" style="7" customWidth="1"/>
    <col min="9237" max="9237" width="21.77734375" style="7" customWidth="1"/>
    <col min="9238" max="9238" width="2.21875" style="7" customWidth="1"/>
    <col min="9239" max="9470" width="9" style="7"/>
    <col min="9471" max="9471" width="3.33203125" style="7" customWidth="1"/>
    <col min="9472" max="9483" width="6.21875" style="7" customWidth="1"/>
    <col min="9484" max="9486" width="6.6640625" style="7" customWidth="1"/>
    <col min="9487" max="9487" width="4.6640625" style="7" customWidth="1"/>
    <col min="9488" max="9489" width="6.33203125" style="7" customWidth="1"/>
    <col min="9490" max="9490" width="6.6640625" style="7" customWidth="1"/>
    <col min="9491" max="9492" width="6.33203125" style="7" customWidth="1"/>
    <col min="9493" max="9493" width="21.77734375" style="7" customWidth="1"/>
    <col min="9494" max="9494" width="2.21875" style="7" customWidth="1"/>
    <col min="9495" max="9726" width="9" style="7"/>
    <col min="9727" max="9727" width="3.33203125" style="7" customWidth="1"/>
    <col min="9728" max="9739" width="6.21875" style="7" customWidth="1"/>
    <col min="9740" max="9742" width="6.6640625" style="7" customWidth="1"/>
    <col min="9743" max="9743" width="4.6640625" style="7" customWidth="1"/>
    <col min="9744" max="9745" width="6.33203125" style="7" customWidth="1"/>
    <col min="9746" max="9746" width="6.6640625" style="7" customWidth="1"/>
    <col min="9747" max="9748" width="6.33203125" style="7" customWidth="1"/>
    <col min="9749" max="9749" width="21.77734375" style="7" customWidth="1"/>
    <col min="9750" max="9750" width="2.21875" style="7" customWidth="1"/>
    <col min="9751" max="9982" width="9" style="7"/>
    <col min="9983" max="9983" width="3.33203125" style="7" customWidth="1"/>
    <col min="9984" max="9995" width="6.21875" style="7" customWidth="1"/>
    <col min="9996" max="9998" width="6.6640625" style="7" customWidth="1"/>
    <col min="9999" max="9999" width="4.6640625" style="7" customWidth="1"/>
    <col min="10000" max="10001" width="6.33203125" style="7" customWidth="1"/>
    <col min="10002" max="10002" width="6.6640625" style="7" customWidth="1"/>
    <col min="10003" max="10004" width="6.33203125" style="7" customWidth="1"/>
    <col min="10005" max="10005" width="21.77734375" style="7" customWidth="1"/>
    <col min="10006" max="10006" width="2.21875" style="7" customWidth="1"/>
    <col min="10007" max="10238" width="9" style="7"/>
    <col min="10239" max="10239" width="3.33203125" style="7" customWidth="1"/>
    <col min="10240" max="10251" width="6.21875" style="7" customWidth="1"/>
    <col min="10252" max="10254" width="6.6640625" style="7" customWidth="1"/>
    <col min="10255" max="10255" width="4.6640625" style="7" customWidth="1"/>
    <col min="10256" max="10257" width="6.33203125" style="7" customWidth="1"/>
    <col min="10258" max="10258" width="6.6640625" style="7" customWidth="1"/>
    <col min="10259" max="10260" width="6.33203125" style="7" customWidth="1"/>
    <col min="10261" max="10261" width="21.77734375" style="7" customWidth="1"/>
    <col min="10262" max="10262" width="2.21875" style="7" customWidth="1"/>
    <col min="10263" max="10494" width="9" style="7"/>
    <col min="10495" max="10495" width="3.33203125" style="7" customWidth="1"/>
    <col min="10496" max="10507" width="6.21875" style="7" customWidth="1"/>
    <col min="10508" max="10510" width="6.6640625" style="7" customWidth="1"/>
    <col min="10511" max="10511" width="4.6640625" style="7" customWidth="1"/>
    <col min="10512" max="10513" width="6.33203125" style="7" customWidth="1"/>
    <col min="10514" max="10514" width="6.6640625" style="7" customWidth="1"/>
    <col min="10515" max="10516" width="6.33203125" style="7" customWidth="1"/>
    <col min="10517" max="10517" width="21.77734375" style="7" customWidth="1"/>
    <col min="10518" max="10518" width="2.21875" style="7" customWidth="1"/>
    <col min="10519" max="10750" width="9" style="7"/>
    <col min="10751" max="10751" width="3.33203125" style="7" customWidth="1"/>
    <col min="10752" max="10763" width="6.21875" style="7" customWidth="1"/>
    <col min="10764" max="10766" width="6.6640625" style="7" customWidth="1"/>
    <col min="10767" max="10767" width="4.6640625" style="7" customWidth="1"/>
    <col min="10768" max="10769" width="6.33203125" style="7" customWidth="1"/>
    <col min="10770" max="10770" width="6.6640625" style="7" customWidth="1"/>
    <col min="10771" max="10772" width="6.33203125" style="7" customWidth="1"/>
    <col min="10773" max="10773" width="21.77734375" style="7" customWidth="1"/>
    <col min="10774" max="10774" width="2.21875" style="7" customWidth="1"/>
    <col min="10775" max="11006" width="9" style="7"/>
    <col min="11007" max="11007" width="3.33203125" style="7" customWidth="1"/>
    <col min="11008" max="11019" width="6.21875" style="7" customWidth="1"/>
    <col min="11020" max="11022" width="6.6640625" style="7" customWidth="1"/>
    <col min="11023" max="11023" width="4.6640625" style="7" customWidth="1"/>
    <col min="11024" max="11025" width="6.33203125" style="7" customWidth="1"/>
    <col min="11026" max="11026" width="6.6640625" style="7" customWidth="1"/>
    <col min="11027" max="11028" width="6.33203125" style="7" customWidth="1"/>
    <col min="11029" max="11029" width="21.77734375" style="7" customWidth="1"/>
    <col min="11030" max="11030" width="2.21875" style="7" customWidth="1"/>
    <col min="11031" max="11262" width="9" style="7"/>
    <col min="11263" max="11263" width="3.33203125" style="7" customWidth="1"/>
    <col min="11264" max="11275" width="6.21875" style="7" customWidth="1"/>
    <col min="11276" max="11278" width="6.6640625" style="7" customWidth="1"/>
    <col min="11279" max="11279" width="4.6640625" style="7" customWidth="1"/>
    <col min="11280" max="11281" width="6.33203125" style="7" customWidth="1"/>
    <col min="11282" max="11282" width="6.6640625" style="7" customWidth="1"/>
    <col min="11283" max="11284" width="6.33203125" style="7" customWidth="1"/>
    <col min="11285" max="11285" width="21.77734375" style="7" customWidth="1"/>
    <col min="11286" max="11286" width="2.21875" style="7" customWidth="1"/>
    <col min="11287" max="11518" width="9" style="7"/>
    <col min="11519" max="11519" width="3.33203125" style="7" customWidth="1"/>
    <col min="11520" max="11531" width="6.21875" style="7" customWidth="1"/>
    <col min="11532" max="11534" width="6.6640625" style="7" customWidth="1"/>
    <col min="11535" max="11535" width="4.6640625" style="7" customWidth="1"/>
    <col min="11536" max="11537" width="6.33203125" style="7" customWidth="1"/>
    <col min="11538" max="11538" width="6.6640625" style="7" customWidth="1"/>
    <col min="11539" max="11540" width="6.33203125" style="7" customWidth="1"/>
    <col min="11541" max="11541" width="21.77734375" style="7" customWidth="1"/>
    <col min="11542" max="11542" width="2.21875" style="7" customWidth="1"/>
    <col min="11543" max="11774" width="9" style="7"/>
    <col min="11775" max="11775" width="3.33203125" style="7" customWidth="1"/>
    <col min="11776" max="11787" width="6.21875" style="7" customWidth="1"/>
    <col min="11788" max="11790" width="6.6640625" style="7" customWidth="1"/>
    <col min="11791" max="11791" width="4.6640625" style="7" customWidth="1"/>
    <col min="11792" max="11793" width="6.33203125" style="7" customWidth="1"/>
    <col min="11794" max="11794" width="6.6640625" style="7" customWidth="1"/>
    <col min="11795" max="11796" width="6.33203125" style="7" customWidth="1"/>
    <col min="11797" max="11797" width="21.77734375" style="7" customWidth="1"/>
    <col min="11798" max="11798" width="2.21875" style="7" customWidth="1"/>
    <col min="11799" max="12030" width="9" style="7"/>
    <col min="12031" max="12031" width="3.33203125" style="7" customWidth="1"/>
    <col min="12032" max="12043" width="6.21875" style="7" customWidth="1"/>
    <col min="12044" max="12046" width="6.6640625" style="7" customWidth="1"/>
    <col min="12047" max="12047" width="4.6640625" style="7" customWidth="1"/>
    <col min="12048" max="12049" width="6.33203125" style="7" customWidth="1"/>
    <col min="12050" max="12050" width="6.6640625" style="7" customWidth="1"/>
    <col min="12051" max="12052" width="6.33203125" style="7" customWidth="1"/>
    <col min="12053" max="12053" width="21.77734375" style="7" customWidth="1"/>
    <col min="12054" max="12054" width="2.21875" style="7" customWidth="1"/>
    <col min="12055" max="12286" width="9" style="7"/>
    <col min="12287" max="12287" width="3.33203125" style="7" customWidth="1"/>
    <col min="12288" max="12299" width="6.21875" style="7" customWidth="1"/>
    <col min="12300" max="12302" width="6.6640625" style="7" customWidth="1"/>
    <col min="12303" max="12303" width="4.6640625" style="7" customWidth="1"/>
    <col min="12304" max="12305" width="6.33203125" style="7" customWidth="1"/>
    <col min="12306" max="12306" width="6.6640625" style="7" customWidth="1"/>
    <col min="12307" max="12308" width="6.33203125" style="7" customWidth="1"/>
    <col min="12309" max="12309" width="21.77734375" style="7" customWidth="1"/>
    <col min="12310" max="12310" width="2.21875" style="7" customWidth="1"/>
    <col min="12311" max="12542" width="9" style="7"/>
    <col min="12543" max="12543" width="3.33203125" style="7" customWidth="1"/>
    <col min="12544" max="12555" width="6.21875" style="7" customWidth="1"/>
    <col min="12556" max="12558" width="6.6640625" style="7" customWidth="1"/>
    <col min="12559" max="12559" width="4.6640625" style="7" customWidth="1"/>
    <col min="12560" max="12561" width="6.33203125" style="7" customWidth="1"/>
    <col min="12562" max="12562" width="6.6640625" style="7" customWidth="1"/>
    <col min="12563" max="12564" width="6.33203125" style="7" customWidth="1"/>
    <col min="12565" max="12565" width="21.77734375" style="7" customWidth="1"/>
    <col min="12566" max="12566" width="2.21875" style="7" customWidth="1"/>
    <col min="12567" max="12798" width="9" style="7"/>
    <col min="12799" max="12799" width="3.33203125" style="7" customWidth="1"/>
    <col min="12800" max="12811" width="6.21875" style="7" customWidth="1"/>
    <col min="12812" max="12814" width="6.6640625" style="7" customWidth="1"/>
    <col min="12815" max="12815" width="4.6640625" style="7" customWidth="1"/>
    <col min="12816" max="12817" width="6.33203125" style="7" customWidth="1"/>
    <col min="12818" max="12818" width="6.6640625" style="7" customWidth="1"/>
    <col min="12819" max="12820" width="6.33203125" style="7" customWidth="1"/>
    <col min="12821" max="12821" width="21.77734375" style="7" customWidth="1"/>
    <col min="12822" max="12822" width="2.21875" style="7" customWidth="1"/>
    <col min="12823" max="13054" width="9" style="7"/>
    <col min="13055" max="13055" width="3.33203125" style="7" customWidth="1"/>
    <col min="13056" max="13067" width="6.21875" style="7" customWidth="1"/>
    <col min="13068" max="13070" width="6.6640625" style="7" customWidth="1"/>
    <col min="13071" max="13071" width="4.6640625" style="7" customWidth="1"/>
    <col min="13072" max="13073" width="6.33203125" style="7" customWidth="1"/>
    <col min="13074" max="13074" width="6.6640625" style="7" customWidth="1"/>
    <col min="13075" max="13076" width="6.33203125" style="7" customWidth="1"/>
    <col min="13077" max="13077" width="21.77734375" style="7" customWidth="1"/>
    <col min="13078" max="13078" width="2.21875" style="7" customWidth="1"/>
    <col min="13079" max="13310" width="9" style="7"/>
    <col min="13311" max="13311" width="3.33203125" style="7" customWidth="1"/>
    <col min="13312" max="13323" width="6.21875" style="7" customWidth="1"/>
    <col min="13324" max="13326" width="6.6640625" style="7" customWidth="1"/>
    <col min="13327" max="13327" width="4.6640625" style="7" customWidth="1"/>
    <col min="13328" max="13329" width="6.33203125" style="7" customWidth="1"/>
    <col min="13330" max="13330" width="6.6640625" style="7" customWidth="1"/>
    <col min="13331" max="13332" width="6.33203125" style="7" customWidth="1"/>
    <col min="13333" max="13333" width="21.77734375" style="7" customWidth="1"/>
    <col min="13334" max="13334" width="2.21875" style="7" customWidth="1"/>
    <col min="13335" max="13566" width="9" style="7"/>
    <col min="13567" max="13567" width="3.33203125" style="7" customWidth="1"/>
    <col min="13568" max="13579" width="6.21875" style="7" customWidth="1"/>
    <col min="13580" max="13582" width="6.6640625" style="7" customWidth="1"/>
    <col min="13583" max="13583" width="4.6640625" style="7" customWidth="1"/>
    <col min="13584" max="13585" width="6.33203125" style="7" customWidth="1"/>
    <col min="13586" max="13586" width="6.6640625" style="7" customWidth="1"/>
    <col min="13587" max="13588" width="6.33203125" style="7" customWidth="1"/>
    <col min="13589" max="13589" width="21.77734375" style="7" customWidth="1"/>
    <col min="13590" max="13590" width="2.21875" style="7" customWidth="1"/>
    <col min="13591" max="13822" width="9" style="7"/>
    <col min="13823" max="13823" width="3.33203125" style="7" customWidth="1"/>
    <col min="13824" max="13835" width="6.21875" style="7" customWidth="1"/>
    <col min="13836" max="13838" width="6.6640625" style="7" customWidth="1"/>
    <col min="13839" max="13839" width="4.6640625" style="7" customWidth="1"/>
    <col min="13840" max="13841" width="6.33203125" style="7" customWidth="1"/>
    <col min="13842" max="13842" width="6.6640625" style="7" customWidth="1"/>
    <col min="13843" max="13844" width="6.33203125" style="7" customWidth="1"/>
    <col min="13845" max="13845" width="21.77734375" style="7" customWidth="1"/>
    <col min="13846" max="13846" width="2.21875" style="7" customWidth="1"/>
    <col min="13847" max="14078" width="9" style="7"/>
    <col min="14079" max="14079" width="3.33203125" style="7" customWidth="1"/>
    <col min="14080" max="14091" width="6.21875" style="7" customWidth="1"/>
    <col min="14092" max="14094" width="6.6640625" style="7" customWidth="1"/>
    <col min="14095" max="14095" width="4.6640625" style="7" customWidth="1"/>
    <col min="14096" max="14097" width="6.33203125" style="7" customWidth="1"/>
    <col min="14098" max="14098" width="6.6640625" style="7" customWidth="1"/>
    <col min="14099" max="14100" width="6.33203125" style="7" customWidth="1"/>
    <col min="14101" max="14101" width="21.77734375" style="7" customWidth="1"/>
    <col min="14102" max="14102" width="2.21875" style="7" customWidth="1"/>
    <col min="14103" max="14334" width="9" style="7"/>
    <col min="14335" max="14335" width="3.33203125" style="7" customWidth="1"/>
    <col min="14336" max="14347" width="6.21875" style="7" customWidth="1"/>
    <col min="14348" max="14350" width="6.6640625" style="7" customWidth="1"/>
    <col min="14351" max="14351" width="4.6640625" style="7" customWidth="1"/>
    <col min="14352" max="14353" width="6.33203125" style="7" customWidth="1"/>
    <col min="14354" max="14354" width="6.6640625" style="7" customWidth="1"/>
    <col min="14355" max="14356" width="6.33203125" style="7" customWidth="1"/>
    <col min="14357" max="14357" width="21.77734375" style="7" customWidth="1"/>
    <col min="14358" max="14358" width="2.21875" style="7" customWidth="1"/>
    <col min="14359" max="14590" width="9" style="7"/>
    <col min="14591" max="14591" width="3.33203125" style="7" customWidth="1"/>
    <col min="14592" max="14603" width="6.21875" style="7" customWidth="1"/>
    <col min="14604" max="14606" width="6.6640625" style="7" customWidth="1"/>
    <col min="14607" max="14607" width="4.6640625" style="7" customWidth="1"/>
    <col min="14608" max="14609" width="6.33203125" style="7" customWidth="1"/>
    <col min="14610" max="14610" width="6.6640625" style="7" customWidth="1"/>
    <col min="14611" max="14612" width="6.33203125" style="7" customWidth="1"/>
    <col min="14613" max="14613" width="21.77734375" style="7" customWidth="1"/>
    <col min="14614" max="14614" width="2.21875" style="7" customWidth="1"/>
    <col min="14615" max="14846" width="9" style="7"/>
    <col min="14847" max="14847" width="3.33203125" style="7" customWidth="1"/>
    <col min="14848" max="14859" width="6.21875" style="7" customWidth="1"/>
    <col min="14860" max="14862" width="6.6640625" style="7" customWidth="1"/>
    <col min="14863" max="14863" width="4.6640625" style="7" customWidth="1"/>
    <col min="14864" max="14865" width="6.33203125" style="7" customWidth="1"/>
    <col min="14866" max="14866" width="6.6640625" style="7" customWidth="1"/>
    <col min="14867" max="14868" width="6.33203125" style="7" customWidth="1"/>
    <col min="14869" max="14869" width="21.77734375" style="7" customWidth="1"/>
    <col min="14870" max="14870" width="2.21875" style="7" customWidth="1"/>
    <col min="14871" max="15102" width="9" style="7"/>
    <col min="15103" max="15103" width="3.33203125" style="7" customWidth="1"/>
    <col min="15104" max="15115" width="6.21875" style="7" customWidth="1"/>
    <col min="15116" max="15118" width="6.6640625" style="7" customWidth="1"/>
    <col min="15119" max="15119" width="4.6640625" style="7" customWidth="1"/>
    <col min="15120" max="15121" width="6.33203125" style="7" customWidth="1"/>
    <col min="15122" max="15122" width="6.6640625" style="7" customWidth="1"/>
    <col min="15123" max="15124" width="6.33203125" style="7" customWidth="1"/>
    <col min="15125" max="15125" width="21.77734375" style="7" customWidth="1"/>
    <col min="15126" max="15126" width="2.21875" style="7" customWidth="1"/>
    <col min="15127" max="15358" width="9" style="7"/>
    <col min="15359" max="15359" width="3.33203125" style="7" customWidth="1"/>
    <col min="15360" max="15371" width="6.21875" style="7" customWidth="1"/>
    <col min="15372" max="15374" width="6.6640625" style="7" customWidth="1"/>
    <col min="15375" max="15375" width="4.6640625" style="7" customWidth="1"/>
    <col min="15376" max="15377" width="6.33203125" style="7" customWidth="1"/>
    <col min="15378" max="15378" width="6.6640625" style="7" customWidth="1"/>
    <col min="15379" max="15380" width="6.33203125" style="7" customWidth="1"/>
    <col min="15381" max="15381" width="21.77734375" style="7" customWidth="1"/>
    <col min="15382" max="15382" width="2.21875" style="7" customWidth="1"/>
    <col min="15383" max="15614" width="9" style="7"/>
    <col min="15615" max="15615" width="3.33203125" style="7" customWidth="1"/>
    <col min="15616" max="15627" width="6.21875" style="7" customWidth="1"/>
    <col min="15628" max="15630" width="6.6640625" style="7" customWidth="1"/>
    <col min="15631" max="15631" width="4.6640625" style="7" customWidth="1"/>
    <col min="15632" max="15633" width="6.33203125" style="7" customWidth="1"/>
    <col min="15634" max="15634" width="6.6640625" style="7" customWidth="1"/>
    <col min="15635" max="15636" width="6.33203125" style="7" customWidth="1"/>
    <col min="15637" max="15637" width="21.77734375" style="7" customWidth="1"/>
    <col min="15638" max="15638" width="2.21875" style="7" customWidth="1"/>
    <col min="15639" max="15870" width="9" style="7"/>
    <col min="15871" max="15871" width="3.33203125" style="7" customWidth="1"/>
    <col min="15872" max="15883" width="6.21875" style="7" customWidth="1"/>
    <col min="15884" max="15886" width="6.6640625" style="7" customWidth="1"/>
    <col min="15887" max="15887" width="4.6640625" style="7" customWidth="1"/>
    <col min="15888" max="15889" width="6.33203125" style="7" customWidth="1"/>
    <col min="15890" max="15890" width="6.6640625" style="7" customWidth="1"/>
    <col min="15891" max="15892" width="6.33203125" style="7" customWidth="1"/>
    <col min="15893" max="15893" width="21.77734375" style="7" customWidth="1"/>
    <col min="15894" max="15894" width="2.21875" style="7" customWidth="1"/>
    <col min="15895" max="16126" width="9" style="7"/>
    <col min="16127" max="16127" width="3.33203125" style="7" customWidth="1"/>
    <col min="16128" max="16139" width="6.21875" style="7" customWidth="1"/>
    <col min="16140" max="16142" width="6.6640625" style="7" customWidth="1"/>
    <col min="16143" max="16143" width="4.6640625" style="7" customWidth="1"/>
    <col min="16144" max="16145" width="6.33203125" style="7" customWidth="1"/>
    <col min="16146" max="16146" width="6.6640625" style="7" customWidth="1"/>
    <col min="16147" max="16148" width="6.33203125" style="7" customWidth="1"/>
    <col min="16149" max="16149" width="21.77734375" style="7" customWidth="1"/>
    <col min="16150" max="16150" width="2.21875" style="7" customWidth="1"/>
    <col min="16151" max="16384" width="9" style="7"/>
  </cols>
  <sheetData>
    <row r="1" spans="1:23" ht="16.5" customHeight="1" thickBot="1" x14ac:dyDescent="0.2">
      <c r="A1" s="2"/>
      <c r="B1" s="3" t="s">
        <v>83</v>
      </c>
      <c r="C1" s="4"/>
      <c r="D1" s="4"/>
      <c r="E1" s="4"/>
      <c r="F1" s="4"/>
      <c r="G1" s="4"/>
      <c r="H1" s="4"/>
      <c r="I1" s="5"/>
      <c r="J1" s="5"/>
      <c r="K1" s="5"/>
      <c r="L1" s="5"/>
      <c r="M1" s="5"/>
      <c r="N1" s="4"/>
      <c r="O1" s="5"/>
      <c r="P1" s="5"/>
      <c r="Q1" s="5"/>
      <c r="R1" s="5"/>
      <c r="S1" s="5"/>
      <c r="T1" s="5"/>
      <c r="U1" s="452" t="s">
        <v>251</v>
      </c>
      <c r="V1" s="452"/>
      <c r="W1" s="6"/>
    </row>
    <row r="2" spans="1:23" ht="16.5" customHeight="1" thickBot="1" x14ac:dyDescent="0.2">
      <c r="A2" s="8" t="s">
        <v>252</v>
      </c>
      <c r="B2" s="9" t="s">
        <v>84</v>
      </c>
      <c r="C2" s="9" t="s">
        <v>85</v>
      </c>
      <c r="D2" s="9" t="s">
        <v>86</v>
      </c>
      <c r="E2" s="9" t="s">
        <v>87</v>
      </c>
      <c r="F2" s="9" t="s">
        <v>88</v>
      </c>
      <c r="G2" s="9" t="s">
        <v>89</v>
      </c>
      <c r="H2" s="10" t="s">
        <v>90</v>
      </c>
      <c r="I2" s="9" t="s">
        <v>91</v>
      </c>
      <c r="J2" s="9" t="s">
        <v>92</v>
      </c>
      <c r="K2" s="9" t="s">
        <v>93</v>
      </c>
      <c r="L2" s="9" t="s">
        <v>94</v>
      </c>
      <c r="M2" s="11" t="s">
        <v>95</v>
      </c>
      <c r="N2" s="12" t="s">
        <v>96</v>
      </c>
      <c r="O2" s="12" t="s">
        <v>97</v>
      </c>
      <c r="P2" s="12" t="s">
        <v>98</v>
      </c>
      <c r="Q2" s="12" t="s">
        <v>99</v>
      </c>
      <c r="R2" s="10" t="s">
        <v>100</v>
      </c>
      <c r="S2" s="13" t="s">
        <v>101</v>
      </c>
      <c r="T2" s="11" t="s">
        <v>102</v>
      </c>
      <c r="U2" s="115" t="s">
        <v>253</v>
      </c>
      <c r="V2" s="116" t="s">
        <v>254</v>
      </c>
      <c r="W2" s="14" t="s">
        <v>103</v>
      </c>
    </row>
    <row r="3" spans="1:23" ht="15" customHeight="1" x14ac:dyDescent="0.15">
      <c r="A3" s="15" t="s">
        <v>255</v>
      </c>
      <c r="B3" s="260">
        <v>840</v>
      </c>
      <c r="C3" s="260">
        <v>18374</v>
      </c>
      <c r="D3" s="260">
        <v>6700</v>
      </c>
      <c r="E3" s="260">
        <v>9000</v>
      </c>
      <c r="F3" s="260">
        <v>5360</v>
      </c>
      <c r="G3" s="260">
        <v>3600</v>
      </c>
      <c r="H3" s="261">
        <v>5000</v>
      </c>
      <c r="I3" s="260">
        <v>1205</v>
      </c>
      <c r="J3" s="260">
        <v>12425</v>
      </c>
      <c r="K3" s="260">
        <v>54505</v>
      </c>
      <c r="L3" s="260">
        <v>42138</v>
      </c>
      <c r="M3" s="262">
        <v>21628</v>
      </c>
      <c r="N3" s="19">
        <f t="shared" ref="N3:N15" si="0">SUM(B3:G3)</f>
        <v>43874</v>
      </c>
      <c r="O3" s="19">
        <f>SUM(H3:M3)</f>
        <v>136901</v>
      </c>
      <c r="P3" s="19">
        <f>N3+O3</f>
        <v>180775</v>
      </c>
      <c r="Q3" s="20"/>
      <c r="R3" s="17"/>
      <c r="S3" s="21"/>
      <c r="T3" s="18"/>
      <c r="U3" s="117"/>
      <c r="V3" s="22"/>
      <c r="W3" s="23"/>
    </row>
    <row r="4" spans="1:23" ht="15" hidden="1" customHeight="1" x14ac:dyDescent="0.15">
      <c r="A4" s="15" t="s">
        <v>104</v>
      </c>
      <c r="B4" s="263">
        <v>2344</v>
      </c>
      <c r="C4" s="263">
        <v>25971</v>
      </c>
      <c r="D4" s="263">
        <v>9782</v>
      </c>
      <c r="E4" s="263">
        <v>9983</v>
      </c>
      <c r="F4" s="263">
        <v>11433</v>
      </c>
      <c r="G4" s="263">
        <v>7646</v>
      </c>
      <c r="H4" s="264">
        <v>7868</v>
      </c>
      <c r="I4" s="263">
        <v>1309</v>
      </c>
      <c r="J4" s="263">
        <v>9210</v>
      </c>
      <c r="K4" s="263">
        <v>67962</v>
      </c>
      <c r="L4" s="263">
        <v>57746</v>
      </c>
      <c r="M4" s="265">
        <v>20525</v>
      </c>
      <c r="N4" s="27">
        <f t="shared" si="0"/>
        <v>67159</v>
      </c>
      <c r="O4" s="27">
        <f t="shared" ref="O4:O52" si="1">SUM(H4:M4)</f>
        <v>164620</v>
      </c>
      <c r="P4" s="27">
        <f t="shared" ref="P4:P52" si="2">N4+O4</f>
        <v>231779</v>
      </c>
      <c r="Q4" s="28">
        <f>P4/P3</f>
        <v>1.2821407827409763</v>
      </c>
      <c r="R4" s="25"/>
      <c r="S4" s="29"/>
      <c r="T4" s="26"/>
      <c r="U4" s="30"/>
      <c r="V4" s="31"/>
      <c r="W4" s="32"/>
    </row>
    <row r="5" spans="1:23" ht="15" hidden="1" customHeight="1" x14ac:dyDescent="0.15">
      <c r="A5" s="15" t="s">
        <v>105</v>
      </c>
      <c r="B5" s="263">
        <v>600</v>
      </c>
      <c r="C5" s="263">
        <v>26906</v>
      </c>
      <c r="D5" s="263">
        <v>13348</v>
      </c>
      <c r="E5" s="263">
        <v>14655</v>
      </c>
      <c r="F5" s="263">
        <v>17445</v>
      </c>
      <c r="G5" s="263">
        <v>12381</v>
      </c>
      <c r="H5" s="264">
        <v>10430</v>
      </c>
      <c r="I5" s="263">
        <v>2638</v>
      </c>
      <c r="J5" s="263">
        <v>6509</v>
      </c>
      <c r="K5" s="263">
        <v>73018</v>
      </c>
      <c r="L5" s="263">
        <v>53299</v>
      </c>
      <c r="M5" s="265">
        <v>40662</v>
      </c>
      <c r="N5" s="27">
        <f t="shared" si="0"/>
        <v>85335</v>
      </c>
      <c r="O5" s="27">
        <f t="shared" si="1"/>
        <v>186556</v>
      </c>
      <c r="P5" s="27">
        <f t="shared" si="2"/>
        <v>271891</v>
      </c>
      <c r="Q5" s="28">
        <f>P5/P4</f>
        <v>1.1730614076339962</v>
      </c>
      <c r="R5" s="25"/>
      <c r="S5" s="29"/>
      <c r="T5" s="26"/>
      <c r="U5" s="30"/>
      <c r="V5" s="31"/>
      <c r="W5" s="32"/>
    </row>
    <row r="6" spans="1:23" ht="15" hidden="1" customHeight="1" x14ac:dyDescent="0.15">
      <c r="A6" s="15" t="s">
        <v>106</v>
      </c>
      <c r="B6" s="263">
        <v>2629</v>
      </c>
      <c r="C6" s="263">
        <v>29378</v>
      </c>
      <c r="D6" s="263">
        <v>14775</v>
      </c>
      <c r="E6" s="263">
        <v>21397</v>
      </c>
      <c r="F6" s="263">
        <v>18856</v>
      </c>
      <c r="G6" s="263">
        <v>14149</v>
      </c>
      <c r="H6" s="264">
        <v>10968</v>
      </c>
      <c r="I6" s="263">
        <v>2403</v>
      </c>
      <c r="J6" s="263">
        <v>22632</v>
      </c>
      <c r="K6" s="263">
        <v>74326</v>
      </c>
      <c r="L6" s="263">
        <v>65665</v>
      </c>
      <c r="M6" s="265">
        <v>59385</v>
      </c>
      <c r="N6" s="27">
        <f t="shared" si="0"/>
        <v>101184</v>
      </c>
      <c r="O6" s="27">
        <f t="shared" si="1"/>
        <v>235379</v>
      </c>
      <c r="P6" s="27">
        <f t="shared" si="2"/>
        <v>336563</v>
      </c>
      <c r="Q6" s="28">
        <f>P6/P5</f>
        <v>1.2378600247893456</v>
      </c>
      <c r="R6" s="25"/>
      <c r="S6" s="29"/>
      <c r="T6" s="26"/>
      <c r="U6" s="30"/>
      <c r="V6" s="31"/>
      <c r="W6" s="32"/>
    </row>
    <row r="7" spans="1:23" ht="15" customHeight="1" x14ac:dyDescent="0.15">
      <c r="A7" s="15" t="s">
        <v>107</v>
      </c>
      <c r="B7" s="263">
        <v>5480</v>
      </c>
      <c r="C7" s="263">
        <v>44488</v>
      </c>
      <c r="D7" s="263">
        <v>11941</v>
      </c>
      <c r="E7" s="263">
        <v>16878</v>
      </c>
      <c r="F7" s="263">
        <v>18259</v>
      </c>
      <c r="G7" s="263">
        <v>13460</v>
      </c>
      <c r="H7" s="264">
        <v>12165</v>
      </c>
      <c r="I7" s="263">
        <v>2540</v>
      </c>
      <c r="J7" s="263">
        <v>32069</v>
      </c>
      <c r="K7" s="263">
        <v>101117</v>
      </c>
      <c r="L7" s="263">
        <v>78501</v>
      </c>
      <c r="M7" s="265">
        <v>54492</v>
      </c>
      <c r="N7" s="27">
        <f t="shared" si="0"/>
        <v>110506</v>
      </c>
      <c r="O7" s="27">
        <f t="shared" si="1"/>
        <v>280884</v>
      </c>
      <c r="P7" s="27">
        <f t="shared" si="2"/>
        <v>391390</v>
      </c>
      <c r="Q7" s="28">
        <f t="shared" ref="Q7:Q19" si="3">P7/P6</f>
        <v>1.1629026363563435</v>
      </c>
      <c r="R7" s="25"/>
      <c r="S7" s="29"/>
      <c r="T7" s="26"/>
      <c r="U7" s="30"/>
      <c r="V7" s="31"/>
      <c r="W7" s="32"/>
    </row>
    <row r="8" spans="1:23" ht="15" hidden="1" customHeight="1" x14ac:dyDescent="0.15">
      <c r="A8" s="15" t="s">
        <v>108</v>
      </c>
      <c r="B8" s="263">
        <v>6028</v>
      </c>
      <c r="C8" s="263">
        <v>48937</v>
      </c>
      <c r="D8" s="263">
        <v>13135</v>
      </c>
      <c r="E8" s="263">
        <v>18566</v>
      </c>
      <c r="F8" s="263">
        <v>20085</v>
      </c>
      <c r="G8" s="263">
        <v>14804</v>
      </c>
      <c r="H8" s="264">
        <v>13382</v>
      </c>
      <c r="I8" s="263">
        <v>2794</v>
      </c>
      <c r="J8" s="263">
        <v>30401</v>
      </c>
      <c r="K8" s="263">
        <v>115377</v>
      </c>
      <c r="L8" s="263">
        <v>84722</v>
      </c>
      <c r="M8" s="265">
        <v>55565</v>
      </c>
      <c r="N8" s="27">
        <f t="shared" si="0"/>
        <v>121555</v>
      </c>
      <c r="O8" s="27">
        <f t="shared" si="1"/>
        <v>302241</v>
      </c>
      <c r="P8" s="27">
        <f t="shared" si="2"/>
        <v>423796</v>
      </c>
      <c r="Q8" s="28">
        <f t="shared" si="3"/>
        <v>1.0827972099440455</v>
      </c>
      <c r="R8" s="25"/>
      <c r="S8" s="29"/>
      <c r="T8" s="26"/>
      <c r="U8" s="30"/>
      <c r="V8" s="31"/>
      <c r="W8" s="32"/>
    </row>
    <row r="9" spans="1:23" ht="15" hidden="1" customHeight="1" x14ac:dyDescent="0.15">
      <c r="A9" s="15" t="s">
        <v>109</v>
      </c>
      <c r="B9" s="263"/>
      <c r="C9" s="263">
        <v>31535</v>
      </c>
      <c r="D9" s="263">
        <v>11800</v>
      </c>
      <c r="E9" s="263">
        <v>14288</v>
      </c>
      <c r="F9" s="263">
        <v>16692</v>
      </c>
      <c r="G9" s="263">
        <v>10208</v>
      </c>
      <c r="H9" s="264">
        <v>8570</v>
      </c>
      <c r="I9" s="263"/>
      <c r="J9" s="263"/>
      <c r="K9" s="263">
        <v>298907</v>
      </c>
      <c r="L9" s="263"/>
      <c r="M9" s="265"/>
      <c r="N9" s="27">
        <f t="shared" si="0"/>
        <v>84523</v>
      </c>
      <c r="O9" s="27">
        <f t="shared" si="1"/>
        <v>307477</v>
      </c>
      <c r="P9" s="27">
        <f t="shared" si="2"/>
        <v>392000</v>
      </c>
      <c r="Q9" s="28">
        <f t="shared" si="3"/>
        <v>0.92497333622780775</v>
      </c>
      <c r="R9" s="25"/>
      <c r="S9" s="29"/>
      <c r="T9" s="26"/>
      <c r="U9" s="30"/>
      <c r="V9" s="31"/>
      <c r="W9" s="32"/>
    </row>
    <row r="10" spans="1:23" ht="15" hidden="1" customHeight="1" x14ac:dyDescent="0.15">
      <c r="A10" s="15" t="s">
        <v>110</v>
      </c>
      <c r="B10" s="263"/>
      <c r="C10" s="263"/>
      <c r="D10" s="263"/>
      <c r="E10" s="263">
        <v>77705</v>
      </c>
      <c r="F10" s="263"/>
      <c r="G10" s="263"/>
      <c r="H10" s="264"/>
      <c r="I10" s="263"/>
      <c r="J10" s="263">
        <v>29116</v>
      </c>
      <c r="K10" s="263">
        <v>94023</v>
      </c>
      <c r="L10" s="263">
        <v>71771</v>
      </c>
      <c r="M10" s="265">
        <v>43938</v>
      </c>
      <c r="N10" s="27">
        <f t="shared" si="0"/>
        <v>77705</v>
      </c>
      <c r="O10" s="27">
        <f t="shared" si="1"/>
        <v>238848</v>
      </c>
      <c r="P10" s="27">
        <f t="shared" si="2"/>
        <v>316553</v>
      </c>
      <c r="Q10" s="28">
        <f t="shared" si="3"/>
        <v>0.80753316326530611</v>
      </c>
      <c r="R10" s="25"/>
      <c r="S10" s="29"/>
      <c r="T10" s="26"/>
      <c r="U10" s="30"/>
      <c r="V10" s="31"/>
      <c r="W10" s="32"/>
    </row>
    <row r="11" spans="1:23" ht="15" hidden="1" customHeight="1" x14ac:dyDescent="0.15">
      <c r="A11" s="15" t="s">
        <v>111</v>
      </c>
      <c r="B11" s="263">
        <v>15200</v>
      </c>
      <c r="C11" s="263">
        <v>32875</v>
      </c>
      <c r="D11" s="263">
        <v>20180</v>
      </c>
      <c r="E11" s="263">
        <v>21655</v>
      </c>
      <c r="F11" s="263">
        <v>20785</v>
      </c>
      <c r="G11" s="263">
        <v>15483</v>
      </c>
      <c r="H11" s="264">
        <v>12005</v>
      </c>
      <c r="I11" s="263">
        <v>10328</v>
      </c>
      <c r="J11" s="263">
        <v>39116</v>
      </c>
      <c r="K11" s="263">
        <v>119023</v>
      </c>
      <c r="L11" s="263">
        <v>129561</v>
      </c>
      <c r="M11" s="265">
        <v>83938</v>
      </c>
      <c r="N11" s="27">
        <f t="shared" si="0"/>
        <v>126178</v>
      </c>
      <c r="O11" s="27">
        <f t="shared" si="1"/>
        <v>393971</v>
      </c>
      <c r="P11" s="27">
        <f t="shared" si="2"/>
        <v>520149</v>
      </c>
      <c r="Q11" s="28">
        <f t="shared" si="3"/>
        <v>1.6431655994414838</v>
      </c>
      <c r="R11" s="25"/>
      <c r="S11" s="29"/>
      <c r="T11" s="26"/>
      <c r="U11" s="30"/>
      <c r="V11" s="31"/>
      <c r="W11" s="32"/>
    </row>
    <row r="12" spans="1:23" ht="15" customHeight="1" x14ac:dyDescent="0.15">
      <c r="A12" s="33" t="s">
        <v>256</v>
      </c>
      <c r="B12" s="263">
        <v>20300</v>
      </c>
      <c r="C12" s="263">
        <v>62653</v>
      </c>
      <c r="D12" s="263">
        <v>33425</v>
      </c>
      <c r="E12" s="263">
        <v>36020</v>
      </c>
      <c r="F12" s="263">
        <v>45635</v>
      </c>
      <c r="G12" s="263">
        <v>28405</v>
      </c>
      <c r="H12" s="264">
        <v>23636</v>
      </c>
      <c r="I12" s="263">
        <v>4745</v>
      </c>
      <c r="J12" s="263">
        <v>42380</v>
      </c>
      <c r="K12" s="263">
        <v>141140</v>
      </c>
      <c r="L12" s="263">
        <v>151300</v>
      </c>
      <c r="M12" s="265">
        <v>101835</v>
      </c>
      <c r="N12" s="27">
        <f t="shared" si="0"/>
        <v>226438</v>
      </c>
      <c r="O12" s="27">
        <f t="shared" si="1"/>
        <v>465036</v>
      </c>
      <c r="P12" s="27">
        <f t="shared" si="2"/>
        <v>691474</v>
      </c>
      <c r="Q12" s="28">
        <f t="shared" si="3"/>
        <v>1.3293767747318557</v>
      </c>
      <c r="R12" s="25"/>
      <c r="S12" s="29"/>
      <c r="T12" s="26"/>
      <c r="U12" s="30"/>
      <c r="V12" s="31"/>
      <c r="W12" s="32" t="s">
        <v>112</v>
      </c>
    </row>
    <row r="13" spans="1:23" ht="15" hidden="1" customHeight="1" x14ac:dyDescent="0.15">
      <c r="A13" s="33" t="s">
        <v>257</v>
      </c>
      <c r="B13" s="263">
        <v>32100</v>
      </c>
      <c r="C13" s="263">
        <v>77218</v>
      </c>
      <c r="D13" s="263">
        <v>31970</v>
      </c>
      <c r="E13" s="263">
        <v>43390</v>
      </c>
      <c r="F13" s="263">
        <v>49950</v>
      </c>
      <c r="G13" s="263">
        <v>29930</v>
      </c>
      <c r="H13" s="264">
        <v>19641</v>
      </c>
      <c r="I13" s="263">
        <v>10440</v>
      </c>
      <c r="J13" s="263">
        <v>68494</v>
      </c>
      <c r="K13" s="263">
        <v>205244</v>
      </c>
      <c r="L13" s="263">
        <v>177528</v>
      </c>
      <c r="M13" s="265">
        <v>149383</v>
      </c>
      <c r="N13" s="27">
        <f t="shared" si="0"/>
        <v>264558</v>
      </c>
      <c r="O13" s="27">
        <f t="shared" si="1"/>
        <v>630730</v>
      </c>
      <c r="P13" s="27">
        <f t="shared" si="2"/>
        <v>895288</v>
      </c>
      <c r="Q13" s="28">
        <f t="shared" si="3"/>
        <v>1.2947529480501074</v>
      </c>
      <c r="R13" s="25">
        <v>180407</v>
      </c>
      <c r="S13" s="29"/>
      <c r="T13" s="26">
        <v>714881</v>
      </c>
      <c r="U13" s="30">
        <v>783288</v>
      </c>
      <c r="V13" s="31">
        <v>112000</v>
      </c>
      <c r="W13" s="32" t="s">
        <v>113</v>
      </c>
    </row>
    <row r="14" spans="1:23" ht="15" hidden="1" customHeight="1" x14ac:dyDescent="0.15">
      <c r="A14" s="33" t="s">
        <v>258</v>
      </c>
      <c r="B14" s="263">
        <v>46597</v>
      </c>
      <c r="C14" s="263">
        <v>49336</v>
      </c>
      <c r="D14" s="263">
        <v>46824</v>
      </c>
      <c r="E14" s="263">
        <v>54213</v>
      </c>
      <c r="F14" s="263">
        <v>61305</v>
      </c>
      <c r="G14" s="263">
        <v>35407</v>
      </c>
      <c r="H14" s="264">
        <v>24950</v>
      </c>
      <c r="I14" s="263">
        <v>10300</v>
      </c>
      <c r="J14" s="263">
        <v>48099</v>
      </c>
      <c r="K14" s="263">
        <v>225747</v>
      </c>
      <c r="L14" s="263">
        <v>195363</v>
      </c>
      <c r="M14" s="265">
        <v>164182</v>
      </c>
      <c r="N14" s="27">
        <f t="shared" si="0"/>
        <v>293682</v>
      </c>
      <c r="O14" s="27">
        <f t="shared" si="1"/>
        <v>668641</v>
      </c>
      <c r="P14" s="27">
        <f t="shared" si="2"/>
        <v>962323</v>
      </c>
      <c r="Q14" s="28">
        <f t="shared" si="3"/>
        <v>1.0748753473742527</v>
      </c>
      <c r="R14" s="25">
        <v>197260</v>
      </c>
      <c r="S14" s="29"/>
      <c r="T14" s="26">
        <v>765063</v>
      </c>
      <c r="U14" s="30">
        <v>862581</v>
      </c>
      <c r="V14" s="31">
        <v>99742</v>
      </c>
      <c r="W14" s="32"/>
    </row>
    <row r="15" spans="1:23" ht="15" hidden="1" customHeight="1" x14ac:dyDescent="0.15">
      <c r="A15" s="33" t="s">
        <v>259</v>
      </c>
      <c r="B15" s="263">
        <v>57278</v>
      </c>
      <c r="C15" s="263">
        <v>38801</v>
      </c>
      <c r="D15" s="263">
        <v>35654</v>
      </c>
      <c r="E15" s="263">
        <v>48720</v>
      </c>
      <c r="F15" s="263">
        <v>53697</v>
      </c>
      <c r="G15" s="263">
        <v>33913</v>
      </c>
      <c r="H15" s="264">
        <v>30783</v>
      </c>
      <c r="I15" s="263">
        <v>19784</v>
      </c>
      <c r="J15" s="263">
        <v>73561</v>
      </c>
      <c r="K15" s="263">
        <v>288234</v>
      </c>
      <c r="L15" s="263">
        <v>102127</v>
      </c>
      <c r="M15" s="265">
        <v>183427</v>
      </c>
      <c r="N15" s="27">
        <f t="shared" si="0"/>
        <v>268063</v>
      </c>
      <c r="O15" s="27">
        <f t="shared" si="1"/>
        <v>697916</v>
      </c>
      <c r="P15" s="27">
        <f t="shared" si="2"/>
        <v>965979</v>
      </c>
      <c r="Q15" s="28">
        <f t="shared" si="3"/>
        <v>1.0037991402055235</v>
      </c>
      <c r="R15" s="25">
        <v>177831</v>
      </c>
      <c r="S15" s="29"/>
      <c r="T15" s="26">
        <v>788148</v>
      </c>
      <c r="U15" s="30">
        <v>886963</v>
      </c>
      <c r="V15" s="31">
        <v>79016</v>
      </c>
      <c r="W15" s="32" t="s">
        <v>114</v>
      </c>
    </row>
    <row r="16" spans="1:23" ht="15" hidden="1" customHeight="1" x14ac:dyDescent="0.15">
      <c r="A16" s="33" t="s">
        <v>115</v>
      </c>
      <c r="B16" s="263">
        <v>56362</v>
      </c>
      <c r="C16" s="263">
        <v>41682</v>
      </c>
      <c r="D16" s="263">
        <v>35681</v>
      </c>
      <c r="E16" s="263">
        <v>49927</v>
      </c>
      <c r="F16" s="263">
        <v>58445</v>
      </c>
      <c r="G16" s="263">
        <v>34964</v>
      </c>
      <c r="H16" s="264">
        <v>27554</v>
      </c>
      <c r="I16" s="263">
        <v>14651</v>
      </c>
      <c r="J16" s="263">
        <v>21369</v>
      </c>
      <c r="K16" s="263">
        <v>252309</v>
      </c>
      <c r="L16" s="263">
        <v>237342</v>
      </c>
      <c r="M16" s="265">
        <v>229079</v>
      </c>
      <c r="N16" s="27">
        <f t="shared" ref="N16:N52" si="4">SUM(B16:G16)</f>
        <v>277061</v>
      </c>
      <c r="O16" s="27">
        <f t="shared" si="1"/>
        <v>782304</v>
      </c>
      <c r="P16" s="27">
        <f t="shared" si="2"/>
        <v>1059365</v>
      </c>
      <c r="Q16" s="28">
        <f t="shared" si="3"/>
        <v>1.0966749794767796</v>
      </c>
      <c r="R16" s="25">
        <v>175404</v>
      </c>
      <c r="S16" s="29"/>
      <c r="T16" s="26">
        <v>883961</v>
      </c>
      <c r="U16" s="30">
        <v>964651</v>
      </c>
      <c r="V16" s="31">
        <v>94714</v>
      </c>
      <c r="W16" s="32"/>
    </row>
    <row r="17" spans="1:23" ht="15" customHeight="1" x14ac:dyDescent="0.15">
      <c r="A17" s="33" t="s">
        <v>116</v>
      </c>
      <c r="B17" s="263">
        <v>66297</v>
      </c>
      <c r="C17" s="263">
        <v>55435</v>
      </c>
      <c r="D17" s="263">
        <v>35915</v>
      </c>
      <c r="E17" s="263">
        <v>53025</v>
      </c>
      <c r="F17" s="263">
        <v>47681</v>
      </c>
      <c r="G17" s="263">
        <v>38365</v>
      </c>
      <c r="H17" s="264">
        <v>22897</v>
      </c>
      <c r="I17" s="263">
        <v>12378</v>
      </c>
      <c r="J17" s="263">
        <v>57531</v>
      </c>
      <c r="K17" s="263">
        <v>274141</v>
      </c>
      <c r="L17" s="263">
        <v>265057</v>
      </c>
      <c r="M17" s="265">
        <v>247639</v>
      </c>
      <c r="N17" s="27">
        <f t="shared" si="4"/>
        <v>296718</v>
      </c>
      <c r="O17" s="27">
        <f t="shared" si="1"/>
        <v>879643</v>
      </c>
      <c r="P17" s="27">
        <f t="shared" si="2"/>
        <v>1176361</v>
      </c>
      <c r="Q17" s="28">
        <f t="shared" si="3"/>
        <v>1.1104397445639604</v>
      </c>
      <c r="R17" s="25">
        <v>206205</v>
      </c>
      <c r="S17" s="29"/>
      <c r="T17" s="26">
        <v>970156</v>
      </c>
      <c r="U17" s="30">
        <v>1103725</v>
      </c>
      <c r="V17" s="31">
        <v>72636</v>
      </c>
      <c r="W17" s="32" t="s">
        <v>117</v>
      </c>
    </row>
    <row r="18" spans="1:23" ht="15" hidden="1" customHeight="1" x14ac:dyDescent="0.15">
      <c r="A18" s="33" t="s">
        <v>118</v>
      </c>
      <c r="B18" s="263">
        <v>65780</v>
      </c>
      <c r="C18" s="263">
        <v>23626</v>
      </c>
      <c r="D18" s="263">
        <v>36056</v>
      </c>
      <c r="E18" s="263">
        <v>39370</v>
      </c>
      <c r="F18" s="263">
        <v>32134</v>
      </c>
      <c r="G18" s="263">
        <v>30180</v>
      </c>
      <c r="H18" s="264">
        <v>22969</v>
      </c>
      <c r="I18" s="263">
        <v>24825</v>
      </c>
      <c r="J18" s="263">
        <v>51570</v>
      </c>
      <c r="K18" s="263">
        <v>287508</v>
      </c>
      <c r="L18" s="263">
        <v>280272</v>
      </c>
      <c r="M18" s="265">
        <v>279293</v>
      </c>
      <c r="N18" s="27">
        <f t="shared" si="4"/>
        <v>227146</v>
      </c>
      <c r="O18" s="27">
        <f t="shared" si="1"/>
        <v>946437</v>
      </c>
      <c r="P18" s="27">
        <f t="shared" si="2"/>
        <v>1173583</v>
      </c>
      <c r="Q18" s="28">
        <f t="shared" si="3"/>
        <v>0.99763848002441424</v>
      </c>
      <c r="R18" s="25">
        <v>214028</v>
      </c>
      <c r="S18" s="29"/>
      <c r="T18" s="26">
        <v>959555</v>
      </c>
      <c r="U18" s="30">
        <v>1104948</v>
      </c>
      <c r="V18" s="31">
        <v>68635</v>
      </c>
      <c r="W18" s="32" t="s">
        <v>119</v>
      </c>
    </row>
    <row r="19" spans="1:23" ht="15" hidden="1" customHeight="1" x14ac:dyDescent="0.15">
      <c r="A19" s="33" t="s">
        <v>120</v>
      </c>
      <c r="B19" s="263">
        <v>28167</v>
      </c>
      <c r="C19" s="263">
        <v>30874</v>
      </c>
      <c r="D19" s="263">
        <v>29665</v>
      </c>
      <c r="E19" s="263">
        <v>67176</v>
      </c>
      <c r="F19" s="263">
        <v>76069</v>
      </c>
      <c r="G19" s="263">
        <v>46149</v>
      </c>
      <c r="H19" s="264">
        <v>14532</v>
      </c>
      <c r="I19" s="263">
        <v>5524</v>
      </c>
      <c r="J19" s="263">
        <v>83453</v>
      </c>
      <c r="K19" s="263">
        <v>316983</v>
      </c>
      <c r="L19" s="263">
        <v>300453</v>
      </c>
      <c r="M19" s="265">
        <v>299103</v>
      </c>
      <c r="N19" s="27">
        <f t="shared" si="4"/>
        <v>278100</v>
      </c>
      <c r="O19" s="27">
        <f t="shared" si="1"/>
        <v>1020048</v>
      </c>
      <c r="P19" s="27">
        <f t="shared" si="2"/>
        <v>1298148</v>
      </c>
      <c r="Q19" s="28">
        <f t="shared" si="3"/>
        <v>1.106140767206069</v>
      </c>
      <c r="R19" s="25">
        <v>241369</v>
      </c>
      <c r="S19" s="29"/>
      <c r="T19" s="26">
        <v>1056779</v>
      </c>
      <c r="U19" s="30">
        <v>1187582</v>
      </c>
      <c r="V19" s="31">
        <v>110566</v>
      </c>
      <c r="W19" s="32" t="s">
        <v>121</v>
      </c>
    </row>
    <row r="20" spans="1:23" ht="15" hidden="1" customHeight="1" x14ac:dyDescent="0.15">
      <c r="A20" s="33" t="s">
        <v>122</v>
      </c>
      <c r="B20" s="263">
        <v>18056</v>
      </c>
      <c r="C20" s="263">
        <v>32794</v>
      </c>
      <c r="D20" s="263">
        <v>29872</v>
      </c>
      <c r="E20" s="263">
        <v>69937</v>
      </c>
      <c r="F20" s="263">
        <v>84268</v>
      </c>
      <c r="G20" s="263">
        <v>39462</v>
      </c>
      <c r="H20" s="264">
        <v>19482</v>
      </c>
      <c r="I20" s="263">
        <v>5160</v>
      </c>
      <c r="J20" s="263">
        <v>122846</v>
      </c>
      <c r="K20" s="263">
        <v>331252</v>
      </c>
      <c r="L20" s="263">
        <v>325786</v>
      </c>
      <c r="M20" s="265">
        <v>321671</v>
      </c>
      <c r="N20" s="27">
        <f t="shared" si="4"/>
        <v>274389</v>
      </c>
      <c r="O20" s="27">
        <f t="shared" si="1"/>
        <v>1126197</v>
      </c>
      <c r="P20" s="27">
        <f t="shared" si="2"/>
        <v>1400586</v>
      </c>
      <c r="Q20" s="28">
        <f>P20/P19</f>
        <v>1.0789108791909705</v>
      </c>
      <c r="R20" s="25">
        <v>253058</v>
      </c>
      <c r="S20" s="29"/>
      <c r="T20" s="26">
        <v>1147528</v>
      </c>
      <c r="U20" s="30">
        <v>1274308</v>
      </c>
      <c r="V20" s="31">
        <v>126278</v>
      </c>
      <c r="W20" s="32" t="s">
        <v>123</v>
      </c>
    </row>
    <row r="21" spans="1:23" ht="15" hidden="1" customHeight="1" x14ac:dyDescent="0.15">
      <c r="A21" s="33" t="s">
        <v>124</v>
      </c>
      <c r="B21" s="263">
        <v>50591</v>
      </c>
      <c r="C21" s="263">
        <v>49304</v>
      </c>
      <c r="D21" s="263">
        <v>42972</v>
      </c>
      <c r="E21" s="263">
        <v>73525</v>
      </c>
      <c r="F21" s="263">
        <v>70127</v>
      </c>
      <c r="G21" s="263">
        <v>42618</v>
      </c>
      <c r="H21" s="264">
        <v>31889</v>
      </c>
      <c r="I21" s="263">
        <v>7118</v>
      </c>
      <c r="J21" s="263">
        <v>87953</v>
      </c>
      <c r="K21" s="263">
        <v>278348</v>
      </c>
      <c r="L21" s="263">
        <v>214517</v>
      </c>
      <c r="M21" s="265">
        <v>212450</v>
      </c>
      <c r="N21" s="27">
        <f t="shared" si="4"/>
        <v>329137</v>
      </c>
      <c r="O21" s="27">
        <f t="shared" si="1"/>
        <v>832275</v>
      </c>
      <c r="P21" s="27">
        <f t="shared" si="2"/>
        <v>1161412</v>
      </c>
      <c r="Q21" s="28">
        <f>P21/P20</f>
        <v>0.82923290679758332</v>
      </c>
      <c r="R21" s="25">
        <v>202187</v>
      </c>
      <c r="S21" s="29"/>
      <c r="T21" s="26">
        <v>959225</v>
      </c>
      <c r="U21" s="30">
        <v>1006746</v>
      </c>
      <c r="V21" s="31">
        <v>154666</v>
      </c>
      <c r="W21" s="32" t="s">
        <v>125</v>
      </c>
    </row>
    <row r="22" spans="1:23" ht="15" customHeight="1" x14ac:dyDescent="0.15">
      <c r="A22" s="33" t="s">
        <v>126</v>
      </c>
      <c r="B22" s="263">
        <v>46803</v>
      </c>
      <c r="C22" s="263">
        <v>49304</v>
      </c>
      <c r="D22" s="263">
        <v>52230</v>
      </c>
      <c r="E22" s="263">
        <v>100347</v>
      </c>
      <c r="F22" s="263">
        <v>104117</v>
      </c>
      <c r="G22" s="263">
        <v>50184</v>
      </c>
      <c r="H22" s="264">
        <v>44194</v>
      </c>
      <c r="I22" s="263">
        <v>16421</v>
      </c>
      <c r="J22" s="263">
        <v>107005</v>
      </c>
      <c r="K22" s="263">
        <v>280697</v>
      </c>
      <c r="L22" s="263">
        <v>231903</v>
      </c>
      <c r="M22" s="265">
        <v>253733</v>
      </c>
      <c r="N22" s="27">
        <f t="shared" si="4"/>
        <v>402985</v>
      </c>
      <c r="O22" s="27">
        <f t="shared" si="1"/>
        <v>933953</v>
      </c>
      <c r="P22" s="27">
        <f t="shared" si="2"/>
        <v>1336938</v>
      </c>
      <c r="Q22" s="28">
        <f t="shared" ref="Q22:Q47" si="5">P22/P21</f>
        <v>1.1511315536605442</v>
      </c>
      <c r="R22" s="25">
        <v>226484</v>
      </c>
      <c r="S22" s="29"/>
      <c r="T22" s="26">
        <v>1110454</v>
      </c>
      <c r="U22" s="30">
        <v>1084744</v>
      </c>
      <c r="V22" s="31">
        <v>252194</v>
      </c>
      <c r="W22" s="32" t="s">
        <v>127</v>
      </c>
    </row>
    <row r="23" spans="1:23" ht="15" hidden="1" customHeight="1" x14ac:dyDescent="0.15">
      <c r="A23" s="33" t="s">
        <v>128</v>
      </c>
      <c r="B23" s="263">
        <v>78529</v>
      </c>
      <c r="C23" s="263">
        <v>53846</v>
      </c>
      <c r="D23" s="263">
        <v>58771</v>
      </c>
      <c r="E23" s="263">
        <v>108771</v>
      </c>
      <c r="F23" s="263">
        <v>127789</v>
      </c>
      <c r="G23" s="263">
        <v>67391</v>
      </c>
      <c r="H23" s="264">
        <v>37693</v>
      </c>
      <c r="I23" s="263">
        <v>16978</v>
      </c>
      <c r="J23" s="263">
        <v>122950</v>
      </c>
      <c r="K23" s="263">
        <v>341993</v>
      </c>
      <c r="L23" s="263">
        <v>288163</v>
      </c>
      <c r="M23" s="265">
        <v>225675</v>
      </c>
      <c r="N23" s="27">
        <f t="shared" si="4"/>
        <v>495097</v>
      </c>
      <c r="O23" s="27">
        <f t="shared" si="1"/>
        <v>1033452</v>
      </c>
      <c r="P23" s="27">
        <f t="shared" si="2"/>
        <v>1528549</v>
      </c>
      <c r="Q23" s="28">
        <f t="shared" si="5"/>
        <v>1.1433207822651461</v>
      </c>
      <c r="R23" s="25">
        <v>267350</v>
      </c>
      <c r="S23" s="29"/>
      <c r="T23" s="26">
        <v>1261199</v>
      </c>
      <c r="U23" s="30">
        <v>1245223</v>
      </c>
      <c r="V23" s="31">
        <v>283326</v>
      </c>
      <c r="W23" s="32" t="s">
        <v>129</v>
      </c>
    </row>
    <row r="24" spans="1:23" ht="15" hidden="1" customHeight="1" x14ac:dyDescent="0.15">
      <c r="A24" s="33" t="s">
        <v>130</v>
      </c>
      <c r="B24" s="263">
        <v>38728</v>
      </c>
      <c r="C24" s="263">
        <v>58839</v>
      </c>
      <c r="D24" s="263">
        <v>58705</v>
      </c>
      <c r="E24" s="263">
        <v>124391</v>
      </c>
      <c r="F24" s="263">
        <v>132603</v>
      </c>
      <c r="G24" s="263">
        <v>70552</v>
      </c>
      <c r="H24" s="264">
        <v>48681</v>
      </c>
      <c r="I24" s="263">
        <v>17055</v>
      </c>
      <c r="J24" s="263">
        <v>135430</v>
      </c>
      <c r="K24" s="263">
        <v>362718</v>
      </c>
      <c r="L24" s="263">
        <v>324487</v>
      </c>
      <c r="M24" s="265">
        <v>314320</v>
      </c>
      <c r="N24" s="27">
        <f t="shared" si="4"/>
        <v>483818</v>
      </c>
      <c r="O24" s="27">
        <f t="shared" si="1"/>
        <v>1202691</v>
      </c>
      <c r="P24" s="27">
        <f t="shared" si="2"/>
        <v>1686509</v>
      </c>
      <c r="Q24" s="28">
        <f t="shared" si="5"/>
        <v>1.1033398340517706</v>
      </c>
      <c r="R24" s="25">
        <v>274708</v>
      </c>
      <c r="S24" s="29"/>
      <c r="T24" s="26">
        <v>1411801</v>
      </c>
      <c r="U24" s="30">
        <v>1374251</v>
      </c>
      <c r="V24" s="31">
        <v>312258</v>
      </c>
      <c r="W24" s="32" t="s">
        <v>131</v>
      </c>
    </row>
    <row r="25" spans="1:23" ht="15" hidden="1" customHeight="1" x14ac:dyDescent="0.15">
      <c r="A25" s="33" t="s">
        <v>132</v>
      </c>
      <c r="B25" s="263">
        <v>43943</v>
      </c>
      <c r="C25" s="263">
        <v>65668</v>
      </c>
      <c r="D25" s="263">
        <v>67029</v>
      </c>
      <c r="E25" s="263">
        <v>152688</v>
      </c>
      <c r="F25" s="263">
        <v>133603</v>
      </c>
      <c r="G25" s="263">
        <v>79694</v>
      </c>
      <c r="H25" s="264">
        <v>52356</v>
      </c>
      <c r="I25" s="263">
        <v>12971</v>
      </c>
      <c r="J25" s="263">
        <v>108118</v>
      </c>
      <c r="K25" s="263">
        <v>397629</v>
      </c>
      <c r="L25" s="263">
        <v>365957</v>
      </c>
      <c r="M25" s="265">
        <v>373778</v>
      </c>
      <c r="N25" s="27">
        <f t="shared" si="4"/>
        <v>542625</v>
      </c>
      <c r="O25" s="27">
        <f t="shared" si="1"/>
        <v>1310809</v>
      </c>
      <c r="P25" s="27">
        <f t="shared" si="2"/>
        <v>1853434</v>
      </c>
      <c r="Q25" s="28">
        <f t="shared" si="5"/>
        <v>1.0989766434688459</v>
      </c>
      <c r="R25" s="25">
        <v>341320</v>
      </c>
      <c r="S25" s="29"/>
      <c r="T25" s="26">
        <v>1512114</v>
      </c>
      <c r="U25" s="30">
        <v>1463944</v>
      </c>
      <c r="V25" s="31">
        <v>389490</v>
      </c>
      <c r="W25" s="32" t="s">
        <v>133</v>
      </c>
    </row>
    <row r="26" spans="1:23" ht="15" hidden="1" customHeight="1" x14ac:dyDescent="0.15">
      <c r="A26" s="33" t="s">
        <v>260</v>
      </c>
      <c r="B26" s="263">
        <v>33884</v>
      </c>
      <c r="C26" s="263">
        <v>72852</v>
      </c>
      <c r="D26" s="263">
        <v>64004</v>
      </c>
      <c r="E26" s="263">
        <v>185470</v>
      </c>
      <c r="F26" s="263">
        <v>149494</v>
      </c>
      <c r="G26" s="263">
        <v>77301</v>
      </c>
      <c r="H26" s="264">
        <v>56209</v>
      </c>
      <c r="I26" s="263">
        <v>13534</v>
      </c>
      <c r="J26" s="263">
        <v>139090</v>
      </c>
      <c r="K26" s="263">
        <v>424653</v>
      </c>
      <c r="L26" s="263">
        <v>377781</v>
      </c>
      <c r="M26" s="265">
        <v>382033</v>
      </c>
      <c r="N26" s="27">
        <f t="shared" si="4"/>
        <v>583005</v>
      </c>
      <c r="O26" s="27">
        <f t="shared" si="1"/>
        <v>1393300</v>
      </c>
      <c r="P26" s="27">
        <f t="shared" si="2"/>
        <v>1976305</v>
      </c>
      <c r="Q26" s="28">
        <f t="shared" si="5"/>
        <v>1.066293701313346</v>
      </c>
      <c r="R26" s="25">
        <v>386908</v>
      </c>
      <c r="S26" s="29"/>
      <c r="T26" s="26">
        <v>1589397</v>
      </c>
      <c r="U26" s="30">
        <v>1532155</v>
      </c>
      <c r="V26" s="31">
        <v>444150</v>
      </c>
      <c r="W26" s="32" t="s">
        <v>134</v>
      </c>
    </row>
    <row r="27" spans="1:23" ht="15" customHeight="1" x14ac:dyDescent="0.15">
      <c r="A27" s="33" t="s">
        <v>261</v>
      </c>
      <c r="B27" s="263">
        <v>31399</v>
      </c>
      <c r="C27" s="263">
        <v>75927</v>
      </c>
      <c r="D27" s="263">
        <v>65314</v>
      </c>
      <c r="E27" s="263">
        <v>211891</v>
      </c>
      <c r="F27" s="263">
        <v>151550</v>
      </c>
      <c r="G27" s="263">
        <v>79206</v>
      </c>
      <c r="H27" s="264">
        <v>58117</v>
      </c>
      <c r="I27" s="263">
        <v>14214</v>
      </c>
      <c r="J27" s="263">
        <v>87934</v>
      </c>
      <c r="K27" s="263">
        <v>393484</v>
      </c>
      <c r="L27" s="263">
        <v>321252</v>
      </c>
      <c r="M27" s="265">
        <v>388298</v>
      </c>
      <c r="N27" s="27">
        <f t="shared" si="4"/>
        <v>615287</v>
      </c>
      <c r="O27" s="27">
        <f t="shared" si="1"/>
        <v>1263299</v>
      </c>
      <c r="P27" s="27">
        <f t="shared" si="2"/>
        <v>1878586</v>
      </c>
      <c r="Q27" s="28">
        <f t="shared" si="5"/>
        <v>0.95055469676998239</v>
      </c>
      <c r="R27" s="25">
        <v>427604</v>
      </c>
      <c r="S27" s="29"/>
      <c r="T27" s="26">
        <v>1450982</v>
      </c>
      <c r="U27" s="30">
        <v>1347861</v>
      </c>
      <c r="V27" s="31">
        <v>530725</v>
      </c>
      <c r="W27" s="32" t="s">
        <v>135</v>
      </c>
    </row>
    <row r="28" spans="1:23" ht="15" customHeight="1" x14ac:dyDescent="0.15">
      <c r="A28" s="33" t="s">
        <v>136</v>
      </c>
      <c r="B28" s="263">
        <v>31228</v>
      </c>
      <c r="C28" s="263">
        <v>83736</v>
      </c>
      <c r="D28" s="263">
        <v>68270</v>
      </c>
      <c r="E28" s="263">
        <v>244396</v>
      </c>
      <c r="F28" s="263">
        <v>166927</v>
      </c>
      <c r="G28" s="263">
        <v>92306</v>
      </c>
      <c r="H28" s="264">
        <v>58814</v>
      </c>
      <c r="I28" s="263">
        <v>12558</v>
      </c>
      <c r="J28" s="263">
        <v>154500</v>
      </c>
      <c r="K28" s="263">
        <v>414054</v>
      </c>
      <c r="L28" s="263">
        <v>371203</v>
      </c>
      <c r="M28" s="265">
        <v>354576</v>
      </c>
      <c r="N28" s="27">
        <f t="shared" si="4"/>
        <v>686863</v>
      </c>
      <c r="O28" s="27">
        <f t="shared" si="1"/>
        <v>1365705</v>
      </c>
      <c r="P28" s="27">
        <f t="shared" si="2"/>
        <v>2052568</v>
      </c>
      <c r="Q28" s="28">
        <f t="shared" si="5"/>
        <v>1.0926132740263155</v>
      </c>
      <c r="R28" s="25">
        <v>436014</v>
      </c>
      <c r="S28" s="29"/>
      <c r="T28" s="26">
        <v>1616554</v>
      </c>
      <c r="U28" s="30">
        <v>1499530</v>
      </c>
      <c r="V28" s="31">
        <v>553038</v>
      </c>
      <c r="W28" s="32" t="s">
        <v>262</v>
      </c>
    </row>
    <row r="29" spans="1:23" ht="15" customHeight="1" x14ac:dyDescent="0.15">
      <c r="A29" s="33" t="s">
        <v>137</v>
      </c>
      <c r="B29" s="263">
        <v>30897</v>
      </c>
      <c r="C29" s="263">
        <v>84170</v>
      </c>
      <c r="D29" s="263">
        <v>76774</v>
      </c>
      <c r="E29" s="263">
        <v>263945</v>
      </c>
      <c r="F29" s="263">
        <v>173650</v>
      </c>
      <c r="G29" s="263">
        <v>95440</v>
      </c>
      <c r="H29" s="264">
        <v>60576</v>
      </c>
      <c r="I29" s="263">
        <v>15826</v>
      </c>
      <c r="J29" s="263">
        <v>134969</v>
      </c>
      <c r="K29" s="263">
        <v>392557</v>
      </c>
      <c r="L29" s="263">
        <v>352659</v>
      </c>
      <c r="M29" s="265">
        <v>343224</v>
      </c>
      <c r="N29" s="27">
        <f t="shared" si="4"/>
        <v>724876</v>
      </c>
      <c r="O29" s="27">
        <f t="shared" si="1"/>
        <v>1299811</v>
      </c>
      <c r="P29" s="27">
        <f t="shared" si="2"/>
        <v>2024687</v>
      </c>
      <c r="Q29" s="28">
        <f t="shared" si="5"/>
        <v>0.98641652797861024</v>
      </c>
      <c r="R29" s="25">
        <v>452872</v>
      </c>
      <c r="S29" s="29"/>
      <c r="T29" s="26">
        <v>1571815</v>
      </c>
      <c r="U29" s="30">
        <v>1492437</v>
      </c>
      <c r="V29" s="31">
        <v>532250</v>
      </c>
      <c r="W29" s="32" t="s">
        <v>138</v>
      </c>
    </row>
    <row r="30" spans="1:23" ht="15" customHeight="1" x14ac:dyDescent="0.15">
      <c r="A30" s="33" t="s">
        <v>139</v>
      </c>
      <c r="B30" s="263">
        <v>27260</v>
      </c>
      <c r="C30" s="263">
        <v>75708</v>
      </c>
      <c r="D30" s="263">
        <v>71690</v>
      </c>
      <c r="E30" s="263">
        <v>263595</v>
      </c>
      <c r="F30" s="263">
        <v>174255</v>
      </c>
      <c r="G30" s="263">
        <v>94384</v>
      </c>
      <c r="H30" s="264">
        <v>54833</v>
      </c>
      <c r="I30" s="263">
        <v>12225</v>
      </c>
      <c r="J30" s="263">
        <v>146204</v>
      </c>
      <c r="K30" s="263">
        <v>340537</v>
      </c>
      <c r="L30" s="263">
        <v>295362</v>
      </c>
      <c r="M30" s="265">
        <v>309062</v>
      </c>
      <c r="N30" s="27">
        <f t="shared" si="4"/>
        <v>706892</v>
      </c>
      <c r="O30" s="27">
        <f t="shared" si="1"/>
        <v>1158223</v>
      </c>
      <c r="P30" s="27">
        <f t="shared" si="2"/>
        <v>1865115</v>
      </c>
      <c r="Q30" s="28">
        <f t="shared" si="5"/>
        <v>0.92118683035945803</v>
      </c>
      <c r="R30" s="25">
        <v>446303</v>
      </c>
      <c r="S30" s="29"/>
      <c r="T30" s="26">
        <v>1418812</v>
      </c>
      <c r="U30" s="30">
        <v>1381202</v>
      </c>
      <c r="V30" s="31">
        <v>483913</v>
      </c>
      <c r="W30" s="32"/>
    </row>
    <row r="31" spans="1:23" ht="15" customHeight="1" x14ac:dyDescent="0.15">
      <c r="A31" s="33" t="s">
        <v>140</v>
      </c>
      <c r="B31" s="263">
        <v>22975</v>
      </c>
      <c r="C31" s="263">
        <v>64335</v>
      </c>
      <c r="D31" s="263">
        <v>74067</v>
      </c>
      <c r="E31" s="263">
        <v>278738</v>
      </c>
      <c r="F31" s="263">
        <v>207972</v>
      </c>
      <c r="G31" s="263">
        <v>104926</v>
      </c>
      <c r="H31" s="264">
        <v>73219</v>
      </c>
      <c r="I31" s="263">
        <v>13126</v>
      </c>
      <c r="J31" s="263">
        <v>123915</v>
      </c>
      <c r="K31" s="263">
        <v>323360</v>
      </c>
      <c r="L31" s="263">
        <v>272780</v>
      </c>
      <c r="M31" s="265">
        <v>276454</v>
      </c>
      <c r="N31" s="27">
        <f t="shared" si="4"/>
        <v>753013</v>
      </c>
      <c r="O31" s="27">
        <f t="shared" si="1"/>
        <v>1082854</v>
      </c>
      <c r="P31" s="27">
        <f t="shared" si="2"/>
        <v>1835867</v>
      </c>
      <c r="Q31" s="28">
        <f t="shared" si="5"/>
        <v>0.98431839323580583</v>
      </c>
      <c r="R31" s="25">
        <v>467709</v>
      </c>
      <c r="S31" s="29"/>
      <c r="T31" s="26">
        <v>1368158</v>
      </c>
      <c r="U31" s="30">
        <v>1398893</v>
      </c>
      <c r="V31" s="31">
        <v>436974</v>
      </c>
      <c r="W31" s="32" t="s">
        <v>141</v>
      </c>
    </row>
    <row r="32" spans="1:23" ht="15" customHeight="1" x14ac:dyDescent="0.15">
      <c r="A32" s="33" t="s">
        <v>142</v>
      </c>
      <c r="B32" s="263">
        <v>31445</v>
      </c>
      <c r="C32" s="263">
        <v>80133</v>
      </c>
      <c r="D32" s="263">
        <v>68823</v>
      </c>
      <c r="E32" s="263">
        <v>350894</v>
      </c>
      <c r="F32" s="263">
        <v>284089</v>
      </c>
      <c r="G32" s="263">
        <v>126696</v>
      </c>
      <c r="H32" s="264">
        <v>79094</v>
      </c>
      <c r="I32" s="263">
        <v>12241</v>
      </c>
      <c r="J32" s="263">
        <v>123278</v>
      </c>
      <c r="K32" s="263">
        <v>291920</v>
      </c>
      <c r="L32" s="263">
        <v>289081</v>
      </c>
      <c r="M32" s="265">
        <v>294763</v>
      </c>
      <c r="N32" s="27">
        <f t="shared" si="4"/>
        <v>942080</v>
      </c>
      <c r="O32" s="27">
        <f t="shared" si="1"/>
        <v>1090377</v>
      </c>
      <c r="P32" s="27">
        <f t="shared" si="2"/>
        <v>2032457</v>
      </c>
      <c r="Q32" s="28">
        <f t="shared" si="5"/>
        <v>1.1070829204947854</v>
      </c>
      <c r="R32" s="25">
        <v>503262</v>
      </c>
      <c r="S32" s="29"/>
      <c r="T32" s="26">
        <v>1529195</v>
      </c>
      <c r="U32" s="30">
        <v>1577422</v>
      </c>
      <c r="V32" s="31">
        <v>455035</v>
      </c>
      <c r="W32" s="32" t="s">
        <v>143</v>
      </c>
    </row>
    <row r="33" spans="1:35" ht="15" customHeight="1" x14ac:dyDescent="0.15">
      <c r="A33" s="33" t="s">
        <v>144</v>
      </c>
      <c r="B33" s="263">
        <v>47438</v>
      </c>
      <c r="C33" s="263">
        <v>82505</v>
      </c>
      <c r="D33" s="263">
        <v>88378</v>
      </c>
      <c r="E33" s="263">
        <v>343346</v>
      </c>
      <c r="F33" s="263">
        <v>287604</v>
      </c>
      <c r="G33" s="263">
        <v>129648</v>
      </c>
      <c r="H33" s="264">
        <v>79310</v>
      </c>
      <c r="I33" s="263">
        <v>22306</v>
      </c>
      <c r="J33" s="263">
        <v>151671</v>
      </c>
      <c r="K33" s="263">
        <v>313519</v>
      </c>
      <c r="L33" s="263">
        <v>297312</v>
      </c>
      <c r="M33" s="265">
        <v>306111</v>
      </c>
      <c r="N33" s="27">
        <f t="shared" si="4"/>
        <v>978919</v>
      </c>
      <c r="O33" s="27">
        <f t="shared" si="1"/>
        <v>1170229</v>
      </c>
      <c r="P33" s="27">
        <f t="shared" si="2"/>
        <v>2149148</v>
      </c>
      <c r="Q33" s="28">
        <f t="shared" si="5"/>
        <v>1.0574137607831309</v>
      </c>
      <c r="R33" s="25">
        <v>518938</v>
      </c>
      <c r="S33" s="29"/>
      <c r="T33" s="26">
        <v>1630210</v>
      </c>
      <c r="U33" s="30">
        <v>1630556</v>
      </c>
      <c r="V33" s="31">
        <v>518592</v>
      </c>
      <c r="W33" s="32"/>
    </row>
    <row r="34" spans="1:35" ht="15" customHeight="1" x14ac:dyDescent="0.15">
      <c r="A34" s="33" t="s">
        <v>145</v>
      </c>
      <c r="B34" s="263">
        <v>57577</v>
      </c>
      <c r="C34" s="263">
        <v>77208</v>
      </c>
      <c r="D34" s="263">
        <v>94785</v>
      </c>
      <c r="E34" s="263">
        <v>352631</v>
      </c>
      <c r="F34" s="263">
        <v>279305</v>
      </c>
      <c r="G34" s="263">
        <v>120718</v>
      </c>
      <c r="H34" s="264">
        <v>86654</v>
      </c>
      <c r="I34" s="263">
        <v>17393</v>
      </c>
      <c r="J34" s="263">
        <v>147294</v>
      </c>
      <c r="K34" s="263">
        <v>264994</v>
      </c>
      <c r="L34" s="263">
        <v>280062</v>
      </c>
      <c r="M34" s="265">
        <v>304103</v>
      </c>
      <c r="N34" s="27">
        <f t="shared" si="4"/>
        <v>982224</v>
      </c>
      <c r="O34" s="27">
        <f t="shared" si="1"/>
        <v>1100500</v>
      </c>
      <c r="P34" s="27">
        <f t="shared" si="2"/>
        <v>2082724</v>
      </c>
      <c r="Q34" s="28">
        <f t="shared" si="5"/>
        <v>0.96909286842972187</v>
      </c>
      <c r="R34" s="25">
        <v>521336</v>
      </c>
      <c r="S34" s="29"/>
      <c r="T34" s="26">
        <v>1561388</v>
      </c>
      <c r="U34" s="30">
        <v>1547374</v>
      </c>
      <c r="V34" s="31">
        <v>535350</v>
      </c>
      <c r="W34" s="32"/>
    </row>
    <row r="35" spans="1:35" ht="15" customHeight="1" x14ac:dyDescent="0.15">
      <c r="A35" s="33" t="s">
        <v>146</v>
      </c>
      <c r="B35" s="263">
        <v>56212</v>
      </c>
      <c r="C35" s="263">
        <v>81009</v>
      </c>
      <c r="D35" s="263">
        <v>119650</v>
      </c>
      <c r="E35" s="263">
        <v>450313</v>
      </c>
      <c r="F35" s="263">
        <v>342179</v>
      </c>
      <c r="G35" s="263">
        <v>186387</v>
      </c>
      <c r="H35" s="264">
        <v>99528</v>
      </c>
      <c r="I35" s="263">
        <v>32876</v>
      </c>
      <c r="J35" s="263">
        <v>169882</v>
      </c>
      <c r="K35" s="263">
        <v>293013</v>
      </c>
      <c r="L35" s="263">
        <v>265212</v>
      </c>
      <c r="M35" s="265">
        <v>280725</v>
      </c>
      <c r="N35" s="27">
        <f t="shared" si="4"/>
        <v>1235750</v>
      </c>
      <c r="O35" s="27">
        <f t="shared" si="1"/>
        <v>1141236</v>
      </c>
      <c r="P35" s="27">
        <f t="shared" si="2"/>
        <v>2376986</v>
      </c>
      <c r="Q35" s="28">
        <f t="shared" si="5"/>
        <v>1.1412870836462248</v>
      </c>
      <c r="R35" s="25">
        <v>552076</v>
      </c>
      <c r="S35" s="29">
        <v>579680</v>
      </c>
      <c r="T35" s="26">
        <v>1824910</v>
      </c>
      <c r="U35" s="30">
        <v>1736704</v>
      </c>
      <c r="V35" s="31">
        <v>640282</v>
      </c>
      <c r="W35" s="32" t="s">
        <v>147</v>
      </c>
    </row>
    <row r="36" spans="1:35" ht="15" customHeight="1" x14ac:dyDescent="0.15">
      <c r="A36" s="33" t="s">
        <v>148</v>
      </c>
      <c r="B36" s="266">
        <v>57696</v>
      </c>
      <c r="C36" s="266">
        <v>91226</v>
      </c>
      <c r="D36" s="266">
        <v>162559</v>
      </c>
      <c r="E36" s="266">
        <v>459442</v>
      </c>
      <c r="F36" s="266">
        <v>340595</v>
      </c>
      <c r="G36" s="266">
        <v>164094</v>
      </c>
      <c r="H36" s="267">
        <v>89669</v>
      </c>
      <c r="I36" s="266">
        <v>17802</v>
      </c>
      <c r="J36" s="266">
        <v>149397</v>
      </c>
      <c r="K36" s="266">
        <v>261431</v>
      </c>
      <c r="L36" s="266">
        <v>245557</v>
      </c>
      <c r="M36" s="268">
        <v>254549</v>
      </c>
      <c r="N36" s="36">
        <f t="shared" si="4"/>
        <v>1275612</v>
      </c>
      <c r="O36" s="36">
        <f t="shared" si="1"/>
        <v>1018405</v>
      </c>
      <c r="P36" s="36">
        <f t="shared" si="2"/>
        <v>2294017</v>
      </c>
      <c r="Q36" s="37">
        <f t="shared" si="5"/>
        <v>0.96509487224577684</v>
      </c>
      <c r="R36" s="34">
        <v>542893</v>
      </c>
      <c r="S36" s="38">
        <v>570035</v>
      </c>
      <c r="T36" s="35">
        <v>1751124</v>
      </c>
      <c r="U36" s="118">
        <v>1555185</v>
      </c>
      <c r="V36" s="119">
        <v>738832</v>
      </c>
      <c r="W36" s="39"/>
    </row>
    <row r="37" spans="1:35" ht="15" customHeight="1" x14ac:dyDescent="0.15">
      <c r="A37" s="33" t="s">
        <v>149</v>
      </c>
      <c r="B37" s="266">
        <v>43627</v>
      </c>
      <c r="C37" s="266">
        <v>87467</v>
      </c>
      <c r="D37" s="266">
        <v>160948</v>
      </c>
      <c r="E37" s="266">
        <v>412192</v>
      </c>
      <c r="F37" s="266">
        <v>319211</v>
      </c>
      <c r="G37" s="266">
        <v>156260</v>
      </c>
      <c r="H37" s="267">
        <v>95354</v>
      </c>
      <c r="I37" s="266">
        <v>26737</v>
      </c>
      <c r="J37" s="266">
        <v>156351</v>
      </c>
      <c r="K37" s="266">
        <v>231724</v>
      </c>
      <c r="L37" s="266">
        <v>213243</v>
      </c>
      <c r="M37" s="268">
        <v>240021</v>
      </c>
      <c r="N37" s="36">
        <f t="shared" si="4"/>
        <v>1179705</v>
      </c>
      <c r="O37" s="36">
        <f t="shared" si="1"/>
        <v>963430</v>
      </c>
      <c r="P37" s="36">
        <f t="shared" si="2"/>
        <v>2143135</v>
      </c>
      <c r="Q37" s="37">
        <f t="shared" si="5"/>
        <v>0.93422803754287786</v>
      </c>
      <c r="R37" s="34">
        <v>530239</v>
      </c>
      <c r="S37" s="38">
        <v>556746</v>
      </c>
      <c r="T37" s="35">
        <v>1612896</v>
      </c>
      <c r="U37" s="118">
        <v>1447179</v>
      </c>
      <c r="V37" s="119">
        <v>695956</v>
      </c>
      <c r="W37" s="40"/>
    </row>
    <row r="38" spans="1:35" s="41" customFormat="1" ht="15" customHeight="1" x14ac:dyDescent="0.2">
      <c r="A38" s="33" t="s">
        <v>150</v>
      </c>
      <c r="B38" s="266">
        <v>48875</v>
      </c>
      <c r="C38" s="266">
        <v>80978</v>
      </c>
      <c r="D38" s="266">
        <v>154253</v>
      </c>
      <c r="E38" s="266">
        <v>425438</v>
      </c>
      <c r="F38" s="266">
        <v>295581</v>
      </c>
      <c r="G38" s="266">
        <v>156276</v>
      </c>
      <c r="H38" s="267">
        <v>100278</v>
      </c>
      <c r="I38" s="266">
        <v>25441</v>
      </c>
      <c r="J38" s="266">
        <v>172798</v>
      </c>
      <c r="K38" s="266">
        <v>234645</v>
      </c>
      <c r="L38" s="266">
        <v>202129</v>
      </c>
      <c r="M38" s="268">
        <v>221819</v>
      </c>
      <c r="N38" s="36">
        <f t="shared" si="4"/>
        <v>1161401</v>
      </c>
      <c r="O38" s="36">
        <f t="shared" si="1"/>
        <v>957110</v>
      </c>
      <c r="P38" s="36">
        <f t="shared" si="2"/>
        <v>2118511</v>
      </c>
      <c r="Q38" s="37">
        <f t="shared" si="5"/>
        <v>0.9885102898324184</v>
      </c>
      <c r="R38" s="34">
        <v>532068</v>
      </c>
      <c r="S38" s="38">
        <v>558665</v>
      </c>
      <c r="T38" s="35">
        <v>1586443</v>
      </c>
      <c r="U38" s="118">
        <v>1439451</v>
      </c>
      <c r="V38" s="119">
        <v>679060</v>
      </c>
      <c r="W38" s="40"/>
    </row>
    <row r="39" spans="1:35" s="41" customFormat="1" ht="15" customHeight="1" x14ac:dyDescent="0.2">
      <c r="A39" s="33" t="s">
        <v>151</v>
      </c>
      <c r="B39" s="266">
        <v>46753</v>
      </c>
      <c r="C39" s="266">
        <v>98108</v>
      </c>
      <c r="D39" s="266">
        <v>173881</v>
      </c>
      <c r="E39" s="266">
        <v>428257</v>
      </c>
      <c r="F39" s="266">
        <v>331563</v>
      </c>
      <c r="G39" s="266">
        <v>332854</v>
      </c>
      <c r="H39" s="267">
        <v>202389</v>
      </c>
      <c r="I39" s="266">
        <v>44511</v>
      </c>
      <c r="J39" s="266">
        <v>190149</v>
      </c>
      <c r="K39" s="266">
        <v>235491</v>
      </c>
      <c r="L39" s="266">
        <v>190858</v>
      </c>
      <c r="M39" s="268">
        <v>215270</v>
      </c>
      <c r="N39" s="36">
        <f t="shared" si="4"/>
        <v>1411416</v>
      </c>
      <c r="O39" s="36">
        <f t="shared" si="1"/>
        <v>1078668</v>
      </c>
      <c r="P39" s="42">
        <f t="shared" si="2"/>
        <v>2490084</v>
      </c>
      <c r="Q39" s="37">
        <f t="shared" si="5"/>
        <v>1.1753934721131964</v>
      </c>
      <c r="R39" s="34">
        <v>523042</v>
      </c>
      <c r="S39" s="38">
        <v>568559</v>
      </c>
      <c r="T39" s="35">
        <v>1967042</v>
      </c>
      <c r="U39" s="118">
        <v>1715377</v>
      </c>
      <c r="V39" s="119">
        <v>774707</v>
      </c>
      <c r="W39" s="40" t="s">
        <v>152</v>
      </c>
    </row>
    <row r="40" spans="1:35" s="41" customFormat="1" ht="15" customHeight="1" x14ac:dyDescent="0.2">
      <c r="A40" s="33" t="s">
        <v>153</v>
      </c>
      <c r="B40" s="266">
        <v>65384</v>
      </c>
      <c r="C40" s="266">
        <v>161408</v>
      </c>
      <c r="D40" s="266">
        <v>225560</v>
      </c>
      <c r="E40" s="266">
        <v>523620</v>
      </c>
      <c r="F40" s="266">
        <v>426439</v>
      </c>
      <c r="G40" s="266">
        <v>217503</v>
      </c>
      <c r="H40" s="267">
        <v>112609</v>
      </c>
      <c r="I40" s="266">
        <v>39369</v>
      </c>
      <c r="J40" s="266">
        <v>151428</v>
      </c>
      <c r="K40" s="266">
        <v>206240</v>
      </c>
      <c r="L40" s="266">
        <v>159209</v>
      </c>
      <c r="M40" s="268">
        <v>166349</v>
      </c>
      <c r="N40" s="36">
        <f t="shared" si="4"/>
        <v>1619914</v>
      </c>
      <c r="O40" s="36">
        <f t="shared" si="1"/>
        <v>835204</v>
      </c>
      <c r="P40" s="36">
        <f t="shared" si="2"/>
        <v>2455118</v>
      </c>
      <c r="Q40" s="37">
        <f t="shared" si="5"/>
        <v>0.98595790342815748</v>
      </c>
      <c r="R40" s="34">
        <v>494727</v>
      </c>
      <c r="S40" s="38">
        <v>536918</v>
      </c>
      <c r="T40" s="35">
        <v>1960391</v>
      </c>
      <c r="U40" s="118">
        <v>1662173</v>
      </c>
      <c r="V40" s="119">
        <v>792945</v>
      </c>
      <c r="W40" s="40"/>
    </row>
    <row r="41" spans="1:35" s="41" customFormat="1" ht="15" customHeight="1" x14ac:dyDescent="0.2">
      <c r="A41" s="33" t="s">
        <v>154</v>
      </c>
      <c r="B41" s="263">
        <v>52428</v>
      </c>
      <c r="C41" s="263">
        <v>129462</v>
      </c>
      <c r="D41" s="263">
        <v>164125</v>
      </c>
      <c r="E41" s="263">
        <v>400096</v>
      </c>
      <c r="F41" s="263">
        <v>320537</v>
      </c>
      <c r="G41" s="263">
        <v>173314</v>
      </c>
      <c r="H41" s="264">
        <v>104045</v>
      </c>
      <c r="I41" s="264">
        <v>33907</v>
      </c>
      <c r="J41" s="263">
        <v>127731</v>
      </c>
      <c r="K41" s="263">
        <v>199161</v>
      </c>
      <c r="L41" s="263">
        <v>155742</v>
      </c>
      <c r="M41" s="269">
        <v>170610</v>
      </c>
      <c r="N41" s="27">
        <f t="shared" si="4"/>
        <v>1239962</v>
      </c>
      <c r="O41" s="27">
        <f t="shared" si="1"/>
        <v>791196</v>
      </c>
      <c r="P41" s="27">
        <f t="shared" si="2"/>
        <v>2031158</v>
      </c>
      <c r="Q41" s="28">
        <f t="shared" si="5"/>
        <v>0.82731583573579759</v>
      </c>
      <c r="R41" s="25">
        <v>426172</v>
      </c>
      <c r="S41" s="24">
        <v>467616</v>
      </c>
      <c r="T41" s="31">
        <v>1604986</v>
      </c>
      <c r="U41" s="25">
        <v>1397666</v>
      </c>
      <c r="V41" s="24">
        <v>633492</v>
      </c>
      <c r="W41" s="43" t="s">
        <v>155</v>
      </c>
    </row>
    <row r="42" spans="1:35" s="41" customFormat="1" ht="15" customHeight="1" x14ac:dyDescent="0.2">
      <c r="A42" s="33" t="s">
        <v>156</v>
      </c>
      <c r="B42" s="263">
        <v>65143</v>
      </c>
      <c r="C42" s="263">
        <v>146376</v>
      </c>
      <c r="D42" s="263">
        <v>167178</v>
      </c>
      <c r="E42" s="263">
        <v>396009</v>
      </c>
      <c r="F42" s="263">
        <v>303987</v>
      </c>
      <c r="G42" s="263">
        <v>192402</v>
      </c>
      <c r="H42" s="264">
        <v>133649</v>
      </c>
      <c r="I42" s="264">
        <v>42483</v>
      </c>
      <c r="J42" s="263">
        <v>125191</v>
      </c>
      <c r="K42" s="263">
        <v>189262</v>
      </c>
      <c r="L42" s="263">
        <v>149822</v>
      </c>
      <c r="M42" s="263">
        <v>159496</v>
      </c>
      <c r="N42" s="27">
        <f t="shared" si="4"/>
        <v>1271095</v>
      </c>
      <c r="O42" s="27">
        <f t="shared" si="1"/>
        <v>799903</v>
      </c>
      <c r="P42" s="27">
        <f t="shared" si="2"/>
        <v>2070998</v>
      </c>
      <c r="Q42" s="44">
        <f t="shared" si="5"/>
        <v>1.0196144268441942</v>
      </c>
      <c r="R42" s="17">
        <f>302354+178785</f>
        <v>481139</v>
      </c>
      <c r="S42" s="16">
        <f>326593+194562</f>
        <v>521155</v>
      </c>
      <c r="T42" s="22">
        <v>1589859</v>
      </c>
      <c r="U42" s="17">
        <v>1427664</v>
      </c>
      <c r="V42" s="16">
        <v>643334</v>
      </c>
      <c r="W42" s="45" t="s">
        <v>157</v>
      </c>
      <c r="X42" s="47"/>
      <c r="Y42" s="46"/>
      <c r="Z42" s="46"/>
      <c r="AA42" s="46"/>
      <c r="AB42" s="46"/>
      <c r="AC42" s="46"/>
      <c r="AD42" s="46"/>
      <c r="AE42" s="48"/>
      <c r="AF42" s="48"/>
      <c r="AG42" s="48"/>
      <c r="AH42" s="48"/>
      <c r="AI42" s="48"/>
    </row>
    <row r="43" spans="1:35" s="41" customFormat="1" ht="15" customHeight="1" x14ac:dyDescent="0.2">
      <c r="A43" s="33" t="s">
        <v>158</v>
      </c>
      <c r="B43" s="264">
        <v>49294</v>
      </c>
      <c r="C43" s="263">
        <v>145673</v>
      </c>
      <c r="D43" s="264">
        <v>151423</v>
      </c>
      <c r="E43" s="263">
        <v>392302</v>
      </c>
      <c r="F43" s="263">
        <v>322097</v>
      </c>
      <c r="G43" s="263">
        <v>213162</v>
      </c>
      <c r="H43" s="264">
        <v>170351</v>
      </c>
      <c r="I43" s="264">
        <v>59412</v>
      </c>
      <c r="J43" s="263">
        <v>130302</v>
      </c>
      <c r="K43" s="263">
        <v>175025</v>
      </c>
      <c r="L43" s="263">
        <v>153941</v>
      </c>
      <c r="M43" s="263">
        <v>144445</v>
      </c>
      <c r="N43" s="27">
        <f t="shared" si="4"/>
        <v>1273951</v>
      </c>
      <c r="O43" s="27">
        <f t="shared" si="1"/>
        <v>833476</v>
      </c>
      <c r="P43" s="27">
        <f t="shared" si="2"/>
        <v>2107427</v>
      </c>
      <c r="Q43" s="28">
        <f t="shared" si="5"/>
        <v>1.017590070101468</v>
      </c>
      <c r="R43" s="25">
        <v>533429</v>
      </c>
      <c r="S43" s="24">
        <v>583604</v>
      </c>
      <c r="T43" s="31">
        <v>1573998</v>
      </c>
      <c r="U43" s="25">
        <v>1393072</v>
      </c>
      <c r="V43" s="31">
        <v>714355</v>
      </c>
      <c r="W43" s="49" t="s">
        <v>157</v>
      </c>
      <c r="X43" s="47"/>
      <c r="Y43" s="46"/>
      <c r="Z43" s="46"/>
      <c r="AA43" s="46"/>
      <c r="AB43" s="46"/>
      <c r="AC43" s="46"/>
      <c r="AD43" s="46"/>
      <c r="AE43" s="48"/>
      <c r="AF43" s="48"/>
      <c r="AG43" s="48"/>
      <c r="AH43" s="48"/>
      <c r="AI43" s="48"/>
    </row>
    <row r="44" spans="1:35" s="41" customFormat="1" ht="15" customHeight="1" x14ac:dyDescent="0.2">
      <c r="A44" s="33" t="s">
        <v>159</v>
      </c>
      <c r="B44" s="264">
        <v>57232</v>
      </c>
      <c r="C44" s="263">
        <v>128875</v>
      </c>
      <c r="D44" s="270">
        <v>150668</v>
      </c>
      <c r="E44" s="263">
        <v>359682</v>
      </c>
      <c r="F44" s="263">
        <v>300489</v>
      </c>
      <c r="G44" s="263">
        <v>197654</v>
      </c>
      <c r="H44" s="264">
        <v>159327</v>
      </c>
      <c r="I44" s="270">
        <v>51747</v>
      </c>
      <c r="J44" s="263">
        <v>144672</v>
      </c>
      <c r="K44" s="270">
        <v>189647</v>
      </c>
      <c r="L44" s="265">
        <v>165016</v>
      </c>
      <c r="M44" s="265">
        <v>162274</v>
      </c>
      <c r="N44" s="27">
        <f t="shared" si="4"/>
        <v>1194600</v>
      </c>
      <c r="O44" s="27">
        <f t="shared" si="1"/>
        <v>872683</v>
      </c>
      <c r="P44" s="29">
        <f t="shared" si="2"/>
        <v>2067283</v>
      </c>
      <c r="Q44" s="50">
        <f t="shared" si="5"/>
        <v>0.98095117885459382</v>
      </c>
      <c r="R44" s="30">
        <v>532274</v>
      </c>
      <c r="S44" s="24">
        <v>613999</v>
      </c>
      <c r="T44" s="31">
        <v>1535009</v>
      </c>
      <c r="U44" s="25">
        <v>1379070</v>
      </c>
      <c r="V44" s="26">
        <v>688213</v>
      </c>
      <c r="W44" s="43" t="s">
        <v>160</v>
      </c>
    </row>
    <row r="45" spans="1:35" s="41" customFormat="1" ht="15" customHeight="1" x14ac:dyDescent="0.2">
      <c r="A45" s="423" t="s">
        <v>161</v>
      </c>
      <c r="B45" s="424">
        <v>52264</v>
      </c>
      <c r="C45" s="424">
        <v>118350</v>
      </c>
      <c r="D45" s="425">
        <v>143353</v>
      </c>
      <c r="E45" s="424">
        <v>316051</v>
      </c>
      <c r="F45" s="424">
        <v>267196</v>
      </c>
      <c r="G45" s="424">
        <v>179115</v>
      </c>
      <c r="H45" s="426">
        <v>151541</v>
      </c>
      <c r="I45" s="425">
        <v>63624</v>
      </c>
      <c r="J45" s="424">
        <v>135112</v>
      </c>
      <c r="K45" s="425">
        <v>182370</v>
      </c>
      <c r="L45" s="427">
        <v>135529</v>
      </c>
      <c r="M45" s="427">
        <v>137021</v>
      </c>
      <c r="N45" s="428">
        <f t="shared" si="4"/>
        <v>1076329</v>
      </c>
      <c r="O45" s="428">
        <f t="shared" si="1"/>
        <v>805197</v>
      </c>
      <c r="P45" s="429">
        <f t="shared" si="2"/>
        <v>1881526</v>
      </c>
      <c r="Q45" s="430">
        <f t="shared" si="5"/>
        <v>0.91014437791052316</v>
      </c>
      <c r="R45" s="431">
        <v>485261</v>
      </c>
      <c r="S45" s="432">
        <v>653314</v>
      </c>
      <c r="T45" s="433">
        <v>1396264</v>
      </c>
      <c r="U45" s="434">
        <v>1245551</v>
      </c>
      <c r="V45" s="433">
        <v>635975</v>
      </c>
      <c r="W45" s="435" t="s">
        <v>162</v>
      </c>
    </row>
    <row r="46" spans="1:35" s="41" customFormat="1" ht="15" customHeight="1" x14ac:dyDescent="0.2">
      <c r="A46" s="15" t="s">
        <v>163</v>
      </c>
      <c r="B46" s="275">
        <v>56051</v>
      </c>
      <c r="C46" s="276">
        <v>152812</v>
      </c>
      <c r="D46" s="277">
        <v>169412</v>
      </c>
      <c r="E46" s="276">
        <v>377681</v>
      </c>
      <c r="F46" s="276">
        <v>300018</v>
      </c>
      <c r="G46" s="276">
        <v>223983</v>
      </c>
      <c r="H46" s="275">
        <v>134156</v>
      </c>
      <c r="I46" s="277">
        <v>57302</v>
      </c>
      <c r="J46" s="276">
        <v>97754</v>
      </c>
      <c r="K46" s="277">
        <v>157500</v>
      </c>
      <c r="L46" s="278">
        <v>124661</v>
      </c>
      <c r="M46" s="278">
        <v>109341</v>
      </c>
      <c r="N46" s="63">
        <f t="shared" si="4"/>
        <v>1279957</v>
      </c>
      <c r="O46" s="63">
        <f t="shared" si="1"/>
        <v>680714</v>
      </c>
      <c r="P46" s="61">
        <f t="shared" si="2"/>
        <v>1960671</v>
      </c>
      <c r="Q46" s="64">
        <f t="shared" si="5"/>
        <v>1.0420642606054873</v>
      </c>
      <c r="R46" s="65">
        <v>458976</v>
      </c>
      <c r="S46" s="60">
        <v>643084</v>
      </c>
      <c r="T46" s="66">
        <v>1501695</v>
      </c>
      <c r="U46" s="59">
        <v>1339172</v>
      </c>
      <c r="V46" s="62">
        <v>621499</v>
      </c>
      <c r="W46" s="67" t="s">
        <v>162</v>
      </c>
    </row>
    <row r="47" spans="1:35" s="41" customFormat="1" ht="15" customHeight="1" x14ac:dyDescent="0.2">
      <c r="A47" s="33" t="s">
        <v>164</v>
      </c>
      <c r="B47" s="279">
        <v>56623</v>
      </c>
      <c r="C47" s="280">
        <v>173840</v>
      </c>
      <c r="D47" s="281">
        <v>174175</v>
      </c>
      <c r="E47" s="280">
        <v>367558</v>
      </c>
      <c r="F47" s="280">
        <v>313707</v>
      </c>
      <c r="G47" s="280">
        <v>209615</v>
      </c>
      <c r="H47" s="279">
        <v>109868</v>
      </c>
      <c r="I47" s="281">
        <v>51096</v>
      </c>
      <c r="J47" s="280">
        <v>69087</v>
      </c>
      <c r="K47" s="281">
        <v>103232</v>
      </c>
      <c r="L47" s="282">
        <v>86034</v>
      </c>
      <c r="M47" s="282">
        <v>67455</v>
      </c>
      <c r="N47" s="42">
        <f t="shared" si="4"/>
        <v>1295518</v>
      </c>
      <c r="O47" s="42">
        <f t="shared" si="1"/>
        <v>486772</v>
      </c>
      <c r="P47" s="70">
        <f t="shared" si="2"/>
        <v>1782290</v>
      </c>
      <c r="Q47" s="72">
        <f t="shared" si="5"/>
        <v>0.90902043229078211</v>
      </c>
      <c r="R47" s="73">
        <v>424609</v>
      </c>
      <c r="S47" s="69">
        <v>579766</v>
      </c>
      <c r="T47" s="74">
        <v>1357681</v>
      </c>
      <c r="U47" s="68">
        <v>1191720</v>
      </c>
      <c r="V47" s="71">
        <v>590570</v>
      </c>
      <c r="W47" s="75" t="s">
        <v>263</v>
      </c>
    </row>
    <row r="48" spans="1:35" s="41" customFormat="1" ht="15" customHeight="1" x14ac:dyDescent="0.2">
      <c r="A48" s="33" t="s">
        <v>165</v>
      </c>
      <c r="B48" s="279">
        <v>53018</v>
      </c>
      <c r="C48" s="280">
        <v>143272</v>
      </c>
      <c r="D48" s="281">
        <v>168417</v>
      </c>
      <c r="E48" s="280">
        <v>373177</v>
      </c>
      <c r="F48" s="280">
        <v>291773</v>
      </c>
      <c r="G48" s="280">
        <v>205021</v>
      </c>
      <c r="H48" s="279">
        <v>118141</v>
      </c>
      <c r="I48" s="281">
        <v>52489</v>
      </c>
      <c r="J48" s="280">
        <v>67026</v>
      </c>
      <c r="K48" s="281">
        <v>99553</v>
      </c>
      <c r="L48" s="282">
        <v>82075</v>
      </c>
      <c r="M48" s="282">
        <v>70757</v>
      </c>
      <c r="N48" s="42">
        <f t="shared" si="4"/>
        <v>1234678</v>
      </c>
      <c r="O48" s="42">
        <f t="shared" si="1"/>
        <v>490041</v>
      </c>
      <c r="P48" s="70">
        <f t="shared" si="2"/>
        <v>1724719</v>
      </c>
      <c r="Q48" s="72">
        <f>P48/P47</f>
        <v>0.96769829825673714</v>
      </c>
      <c r="R48" s="73">
        <v>422940</v>
      </c>
      <c r="S48" s="69">
        <v>589361</v>
      </c>
      <c r="T48" s="74">
        <v>1301779</v>
      </c>
      <c r="U48" s="68">
        <v>1158618</v>
      </c>
      <c r="V48" s="71">
        <v>566101</v>
      </c>
      <c r="W48" s="75" t="s">
        <v>166</v>
      </c>
    </row>
    <row r="49" spans="1:24" s="41" customFormat="1" ht="15" customHeight="1" x14ac:dyDescent="0.2">
      <c r="A49" s="33" t="s">
        <v>167</v>
      </c>
      <c r="B49" s="279">
        <v>74898</v>
      </c>
      <c r="C49" s="280">
        <v>146270</v>
      </c>
      <c r="D49" s="281">
        <v>180646</v>
      </c>
      <c r="E49" s="280">
        <v>403112</v>
      </c>
      <c r="F49" s="280">
        <v>295606</v>
      </c>
      <c r="G49" s="280">
        <v>213963</v>
      </c>
      <c r="H49" s="279">
        <v>121650</v>
      </c>
      <c r="I49" s="281">
        <v>46601</v>
      </c>
      <c r="J49" s="280">
        <v>59820</v>
      </c>
      <c r="K49" s="281">
        <v>88794</v>
      </c>
      <c r="L49" s="282">
        <v>71782</v>
      </c>
      <c r="M49" s="282">
        <v>76442</v>
      </c>
      <c r="N49" s="42">
        <f t="shared" si="4"/>
        <v>1314495</v>
      </c>
      <c r="O49" s="42">
        <f t="shared" si="1"/>
        <v>465089</v>
      </c>
      <c r="P49" s="70">
        <f t="shared" si="2"/>
        <v>1779584</v>
      </c>
      <c r="Q49" s="72">
        <f>P49/P48</f>
        <v>1.0318109790638359</v>
      </c>
      <c r="R49" s="73">
        <v>414341</v>
      </c>
      <c r="S49" s="69">
        <v>627386</v>
      </c>
      <c r="T49" s="74">
        <v>1365243</v>
      </c>
      <c r="U49" s="68">
        <v>1189940</v>
      </c>
      <c r="V49" s="71">
        <v>589644</v>
      </c>
      <c r="W49" s="75" t="s">
        <v>168</v>
      </c>
    </row>
    <row r="50" spans="1:24" s="41" customFormat="1" ht="15" customHeight="1" x14ac:dyDescent="0.2">
      <c r="A50" s="33" t="s">
        <v>169</v>
      </c>
      <c r="B50" s="279">
        <v>66100</v>
      </c>
      <c r="C50" s="280">
        <v>143953</v>
      </c>
      <c r="D50" s="281">
        <v>188372</v>
      </c>
      <c r="E50" s="280">
        <v>372137</v>
      </c>
      <c r="F50" s="280">
        <v>291183</v>
      </c>
      <c r="G50" s="280">
        <v>201753</v>
      </c>
      <c r="H50" s="279">
        <v>115187</v>
      </c>
      <c r="I50" s="281">
        <v>47491</v>
      </c>
      <c r="J50" s="280">
        <v>66811</v>
      </c>
      <c r="K50" s="281">
        <v>100701</v>
      </c>
      <c r="L50" s="282">
        <v>81530</v>
      </c>
      <c r="M50" s="282">
        <v>93767</v>
      </c>
      <c r="N50" s="42">
        <f t="shared" si="4"/>
        <v>1263498</v>
      </c>
      <c r="O50" s="42">
        <f t="shared" si="1"/>
        <v>505487</v>
      </c>
      <c r="P50" s="70">
        <f t="shared" si="2"/>
        <v>1768985</v>
      </c>
      <c r="Q50" s="72">
        <f>P50/P49</f>
        <v>0.99404411368050061</v>
      </c>
      <c r="R50" s="73">
        <v>442521</v>
      </c>
      <c r="S50" s="69">
        <v>684708</v>
      </c>
      <c r="T50" s="74">
        <v>1326464</v>
      </c>
      <c r="U50" s="68">
        <v>1190898</v>
      </c>
      <c r="V50" s="71">
        <v>578087</v>
      </c>
      <c r="W50" s="58" t="s">
        <v>170</v>
      </c>
    </row>
    <row r="51" spans="1:24" s="41" customFormat="1" ht="15" customHeight="1" x14ac:dyDescent="0.2">
      <c r="A51" s="33" t="s">
        <v>171</v>
      </c>
      <c r="B51" s="279">
        <v>66446</v>
      </c>
      <c r="C51" s="280">
        <v>140430</v>
      </c>
      <c r="D51" s="281">
        <v>179577</v>
      </c>
      <c r="E51" s="280">
        <v>362421</v>
      </c>
      <c r="F51" s="280">
        <v>279684</v>
      </c>
      <c r="G51" s="280">
        <v>191914</v>
      </c>
      <c r="H51" s="279">
        <v>106330</v>
      </c>
      <c r="I51" s="281">
        <v>47988</v>
      </c>
      <c r="J51" s="280">
        <v>64809</v>
      </c>
      <c r="K51" s="281">
        <v>104418</v>
      </c>
      <c r="L51" s="282">
        <v>86615</v>
      </c>
      <c r="M51" s="282">
        <v>90490</v>
      </c>
      <c r="N51" s="42">
        <f t="shared" si="4"/>
        <v>1220472</v>
      </c>
      <c r="O51" s="42">
        <f t="shared" si="1"/>
        <v>500650</v>
      </c>
      <c r="P51" s="70">
        <f t="shared" si="2"/>
        <v>1721122</v>
      </c>
      <c r="Q51" s="72">
        <f>P51/P50</f>
        <v>0.972943241463325</v>
      </c>
      <c r="R51" s="73">
        <v>472390</v>
      </c>
      <c r="S51" s="69">
        <v>705062</v>
      </c>
      <c r="T51" s="74">
        <v>1248732</v>
      </c>
      <c r="U51" s="68">
        <v>1160106</v>
      </c>
      <c r="V51" s="71">
        <v>561016</v>
      </c>
      <c r="W51" s="75"/>
    </row>
    <row r="52" spans="1:24" s="41" customFormat="1" ht="15" customHeight="1" x14ac:dyDescent="0.2">
      <c r="A52" s="76" t="s">
        <v>172</v>
      </c>
      <c r="B52" s="279">
        <v>64784</v>
      </c>
      <c r="C52" s="280">
        <v>159758</v>
      </c>
      <c r="D52" s="281">
        <v>198504</v>
      </c>
      <c r="E52" s="280">
        <v>390078</v>
      </c>
      <c r="F52" s="280">
        <v>307191</v>
      </c>
      <c r="G52" s="280">
        <v>229174</v>
      </c>
      <c r="H52" s="279">
        <v>106150</v>
      </c>
      <c r="I52" s="281">
        <v>50219</v>
      </c>
      <c r="J52" s="280">
        <v>68817</v>
      </c>
      <c r="K52" s="281">
        <v>115610</v>
      </c>
      <c r="L52" s="282">
        <v>95414</v>
      </c>
      <c r="M52" s="282">
        <v>94598</v>
      </c>
      <c r="N52" s="42">
        <f t="shared" si="4"/>
        <v>1349489</v>
      </c>
      <c r="O52" s="42">
        <f t="shared" si="1"/>
        <v>530808</v>
      </c>
      <c r="P52" s="70">
        <f t="shared" si="2"/>
        <v>1880297</v>
      </c>
      <c r="Q52" s="72">
        <f>P52/P51</f>
        <v>1.0924832754447389</v>
      </c>
      <c r="R52" s="73">
        <v>520904</v>
      </c>
      <c r="S52" s="69">
        <v>759614</v>
      </c>
      <c r="T52" s="74">
        <v>1359393</v>
      </c>
      <c r="U52" s="68">
        <v>1264798</v>
      </c>
      <c r="V52" s="71">
        <v>615499</v>
      </c>
      <c r="W52" s="75" t="s">
        <v>264</v>
      </c>
    </row>
    <row r="53" spans="1:24" s="41" customFormat="1" ht="15" customHeight="1" x14ac:dyDescent="0.2">
      <c r="A53" s="76" t="s">
        <v>173</v>
      </c>
      <c r="B53" s="280">
        <v>77237.675000000003</v>
      </c>
      <c r="C53" s="280">
        <v>183165.6</v>
      </c>
      <c r="D53" s="281">
        <v>190876.375</v>
      </c>
      <c r="E53" s="280">
        <v>393567.02500000002</v>
      </c>
      <c r="F53" s="280">
        <v>286894.09999999998</v>
      </c>
      <c r="G53" s="280">
        <v>185190.28333333333</v>
      </c>
      <c r="H53" s="279">
        <v>118021</v>
      </c>
      <c r="I53" s="281">
        <v>49429</v>
      </c>
      <c r="J53" s="280">
        <v>61900</v>
      </c>
      <c r="K53" s="281">
        <v>119058</v>
      </c>
      <c r="L53" s="282">
        <v>91316</v>
      </c>
      <c r="M53" s="282">
        <v>103311</v>
      </c>
      <c r="N53" s="42">
        <f>SUM(B53:G53)</f>
        <v>1316931.0583333331</v>
      </c>
      <c r="O53" s="42">
        <f>SUM(H53:M53)</f>
        <v>543035</v>
      </c>
      <c r="P53" s="70">
        <f>N53+O53</f>
        <v>1859966.0583333331</v>
      </c>
      <c r="Q53" s="72">
        <f>P53/P51</f>
        <v>1.0806706661894585</v>
      </c>
      <c r="R53" s="73">
        <v>521908</v>
      </c>
      <c r="S53" s="69">
        <v>653183</v>
      </c>
      <c r="T53" s="74">
        <v>1338058.0666666667</v>
      </c>
      <c r="U53" s="68">
        <v>1250176.7480831181</v>
      </c>
      <c r="V53" s="71">
        <v>609789.31858354807</v>
      </c>
      <c r="W53" s="75" t="s">
        <v>174</v>
      </c>
    </row>
    <row r="54" spans="1:24" s="41" customFormat="1" ht="15" customHeight="1" x14ac:dyDescent="0.2">
      <c r="A54" s="76" t="s">
        <v>265</v>
      </c>
      <c r="B54" s="280">
        <v>77601</v>
      </c>
      <c r="C54" s="280">
        <v>172816</v>
      </c>
      <c r="D54" s="281">
        <v>182532</v>
      </c>
      <c r="E54" s="280">
        <v>412240</v>
      </c>
      <c r="F54" s="280">
        <v>283544</v>
      </c>
      <c r="G54" s="280">
        <v>184753</v>
      </c>
      <c r="H54" s="279">
        <v>124317</v>
      </c>
      <c r="I54" s="281">
        <v>55717</v>
      </c>
      <c r="J54" s="280">
        <v>83588</v>
      </c>
      <c r="K54" s="281">
        <v>119971</v>
      </c>
      <c r="L54" s="282">
        <v>98744</v>
      </c>
      <c r="M54" s="282">
        <v>98595</v>
      </c>
      <c r="N54" s="42">
        <f t="shared" ref="N54" si="6">SUM(B54:G54)</f>
        <v>1313486</v>
      </c>
      <c r="O54" s="42">
        <f t="shared" ref="O54" si="7">SUM(H54:M54)</f>
        <v>580932</v>
      </c>
      <c r="P54" s="70">
        <f>IF(O54=0,"",N54+O54)</f>
        <v>1894418</v>
      </c>
      <c r="Q54" s="72">
        <f>IF(P54="","",P54/P51)</f>
        <v>1.1006878071397612</v>
      </c>
      <c r="R54" s="73">
        <v>549316</v>
      </c>
      <c r="S54" s="69">
        <v>687716</v>
      </c>
      <c r="T54" s="74">
        <v>1345102</v>
      </c>
      <c r="U54" s="68">
        <v>1278082</v>
      </c>
      <c r="V54" s="71">
        <v>616335</v>
      </c>
      <c r="W54" s="75"/>
    </row>
    <row r="55" spans="1:24" s="41" customFormat="1" ht="15" customHeight="1" x14ac:dyDescent="0.2">
      <c r="A55" s="33" t="s">
        <v>266</v>
      </c>
      <c r="B55" s="271">
        <v>86614</v>
      </c>
      <c r="C55" s="271">
        <v>163316</v>
      </c>
      <c r="D55" s="272">
        <v>188326</v>
      </c>
      <c r="E55" s="271">
        <v>427801</v>
      </c>
      <c r="F55" s="271">
        <v>287185</v>
      </c>
      <c r="G55" s="271">
        <v>170651</v>
      </c>
      <c r="H55" s="273">
        <v>112168.7</v>
      </c>
      <c r="I55" s="272">
        <v>60836.125</v>
      </c>
      <c r="J55" s="271">
        <v>92951.45</v>
      </c>
      <c r="K55" s="272">
        <v>123569.825</v>
      </c>
      <c r="L55" s="274">
        <v>103091.5</v>
      </c>
      <c r="M55" s="283">
        <v>102583.9</v>
      </c>
      <c r="N55" s="42">
        <f t="shared" ref="N55:N59" si="8">SUM(B55:G55)</f>
        <v>1323893</v>
      </c>
      <c r="O55" s="42">
        <f t="shared" ref="O55:O59" si="9">SUM(H55:M55)</f>
        <v>595201.5</v>
      </c>
      <c r="P55" s="52">
        <v>1919094</v>
      </c>
      <c r="Q55" s="55">
        <v>1.008</v>
      </c>
      <c r="R55" s="56">
        <v>489757</v>
      </c>
      <c r="S55" s="51">
        <v>673048</v>
      </c>
      <c r="T55" s="57">
        <v>1429337</v>
      </c>
      <c r="U55" s="53">
        <v>1297230</v>
      </c>
      <c r="V55" s="54">
        <v>621864</v>
      </c>
      <c r="W55" s="58" t="s">
        <v>236</v>
      </c>
    </row>
    <row r="56" spans="1:24" s="41" customFormat="1" ht="15" customHeight="1" x14ac:dyDescent="0.2">
      <c r="A56" s="33" t="s">
        <v>267</v>
      </c>
      <c r="B56" s="271">
        <v>109986</v>
      </c>
      <c r="C56" s="271">
        <v>179102</v>
      </c>
      <c r="D56" s="272">
        <v>186404</v>
      </c>
      <c r="E56" s="271">
        <v>389059</v>
      </c>
      <c r="F56" s="271">
        <v>259554</v>
      </c>
      <c r="G56" s="271">
        <v>194710</v>
      </c>
      <c r="H56" s="273">
        <v>124915.35833333334</v>
      </c>
      <c r="I56" s="272">
        <v>61574.474999999999</v>
      </c>
      <c r="J56" s="271">
        <v>99447.524999999994</v>
      </c>
      <c r="K56" s="272">
        <v>131678.82500000001</v>
      </c>
      <c r="L56" s="274">
        <v>98762.8</v>
      </c>
      <c r="M56" s="283">
        <v>54348.75</v>
      </c>
      <c r="N56" s="42">
        <f t="shared" si="8"/>
        <v>1318815</v>
      </c>
      <c r="O56" s="42">
        <f t="shared" si="9"/>
        <v>570727.7333333334</v>
      </c>
      <c r="P56" s="52">
        <v>1889543</v>
      </c>
      <c r="Q56" s="55">
        <v>0.98460107498586602</v>
      </c>
      <c r="R56" s="56">
        <v>461824</v>
      </c>
      <c r="S56" s="51">
        <v>632012</v>
      </c>
      <c r="T56" s="57">
        <v>1427718.75</v>
      </c>
      <c r="U56" s="53">
        <v>1272372.1513466542</v>
      </c>
      <c r="V56" s="54">
        <v>617170.59865334595</v>
      </c>
      <c r="W56" s="58" t="s">
        <v>268</v>
      </c>
    </row>
    <row r="57" spans="1:24" ht="15" customHeight="1" x14ac:dyDescent="0.15">
      <c r="A57" s="76" t="s">
        <v>239</v>
      </c>
      <c r="B57" s="280">
        <v>33036</v>
      </c>
      <c r="C57" s="280">
        <v>35538.466666666667</v>
      </c>
      <c r="D57" s="281">
        <v>80540.841666666674</v>
      </c>
      <c r="E57" s="280">
        <v>185898.92499999999</v>
      </c>
      <c r="F57" s="280">
        <v>174232.05833333335</v>
      </c>
      <c r="G57" s="280">
        <v>142393.94166666665</v>
      </c>
      <c r="H57" s="279">
        <v>105512.26666666666</v>
      </c>
      <c r="I57" s="281">
        <v>54927.875</v>
      </c>
      <c r="J57" s="280">
        <v>57381.275000000001</v>
      </c>
      <c r="K57" s="281">
        <v>61166.724999999999</v>
      </c>
      <c r="L57" s="282">
        <v>59784.474999999999</v>
      </c>
      <c r="M57" s="284">
        <v>69623.675000000003</v>
      </c>
      <c r="N57" s="42">
        <f t="shared" si="8"/>
        <v>651640.2333333334</v>
      </c>
      <c r="O57" s="42">
        <f t="shared" si="9"/>
        <v>408396.29166666663</v>
      </c>
      <c r="P57" s="42">
        <v>1060037</v>
      </c>
      <c r="Q57" s="72">
        <v>0.56100149030665603</v>
      </c>
      <c r="R57" s="73">
        <v>155171.65320995313</v>
      </c>
      <c r="S57" s="69">
        <v>223425</v>
      </c>
      <c r="T57" s="74">
        <v>904864.8717900468</v>
      </c>
      <c r="U57" s="68">
        <v>734234.04108333332</v>
      </c>
      <c r="V57" s="71">
        <v>325802.48391666659</v>
      </c>
      <c r="W57" s="75" t="s">
        <v>250</v>
      </c>
    </row>
    <row r="58" spans="1:24" ht="15" customHeight="1" x14ac:dyDescent="0.15">
      <c r="A58" s="215" t="s">
        <v>270</v>
      </c>
      <c r="B58" s="280">
        <v>73543</v>
      </c>
      <c r="C58" s="280">
        <v>93858</v>
      </c>
      <c r="D58" s="281">
        <v>83716</v>
      </c>
      <c r="E58" s="280">
        <v>190331</v>
      </c>
      <c r="F58" s="280">
        <v>150129</v>
      </c>
      <c r="G58" s="280">
        <v>96076</v>
      </c>
      <c r="H58" s="279">
        <v>96442</v>
      </c>
      <c r="I58" s="281">
        <v>53871</v>
      </c>
      <c r="J58" s="280">
        <v>70706</v>
      </c>
      <c r="K58" s="281">
        <v>78135</v>
      </c>
      <c r="L58" s="282">
        <v>63239</v>
      </c>
      <c r="M58" s="284">
        <v>77080</v>
      </c>
      <c r="N58" s="42">
        <f t="shared" si="8"/>
        <v>687653</v>
      </c>
      <c r="O58" s="42">
        <f t="shared" si="9"/>
        <v>439473</v>
      </c>
      <c r="P58" s="42">
        <f>SUM(B58:M58)</f>
        <v>1127126</v>
      </c>
      <c r="Q58" s="216">
        <f>P58/P57</f>
        <v>1.0632893002791413</v>
      </c>
      <c r="R58" s="73">
        <v>195515</v>
      </c>
      <c r="S58" s="69">
        <v>299746</v>
      </c>
      <c r="T58" s="74">
        <v>932291</v>
      </c>
      <c r="U58" s="68">
        <v>882676</v>
      </c>
      <c r="V58" s="71">
        <v>244450</v>
      </c>
      <c r="W58" s="75" t="s">
        <v>269</v>
      </c>
    </row>
    <row r="59" spans="1:24" ht="15" customHeight="1" x14ac:dyDescent="0.15">
      <c r="A59" s="259" t="s">
        <v>293</v>
      </c>
      <c r="B59" s="263">
        <v>80996</v>
      </c>
      <c r="C59" s="263">
        <v>127884</v>
      </c>
      <c r="D59" s="263">
        <v>138866</v>
      </c>
      <c r="E59" s="263">
        <v>299051</v>
      </c>
      <c r="F59" s="263">
        <v>212963</v>
      </c>
      <c r="G59" s="263">
        <v>165560</v>
      </c>
      <c r="H59" s="263">
        <v>122428</v>
      </c>
      <c r="I59" s="263">
        <v>53845</v>
      </c>
      <c r="J59" s="263">
        <v>91635</v>
      </c>
      <c r="K59" s="263">
        <v>116022</v>
      </c>
      <c r="L59" s="263">
        <v>113984</v>
      </c>
      <c r="M59" s="269">
        <v>105333</v>
      </c>
      <c r="N59" s="42">
        <f t="shared" si="8"/>
        <v>1025320</v>
      </c>
      <c r="O59" s="42">
        <f t="shared" si="9"/>
        <v>603247</v>
      </c>
      <c r="P59" s="286">
        <v>1628567</v>
      </c>
      <c r="Q59" s="285">
        <f>P59/P58</f>
        <v>1.444884600302007</v>
      </c>
      <c r="R59" s="286">
        <v>397186</v>
      </c>
      <c r="S59" s="265">
        <v>572187</v>
      </c>
      <c r="T59" s="269">
        <v>1231381</v>
      </c>
      <c r="U59" s="286">
        <v>1275228</v>
      </c>
      <c r="V59" s="287">
        <v>353339</v>
      </c>
      <c r="W59" s="299" t="s">
        <v>299</v>
      </c>
      <c r="X59" s="214"/>
    </row>
    <row r="60" spans="1:24" ht="15" customHeight="1" thickBot="1" x14ac:dyDescent="0.2">
      <c r="A60" s="294" t="s">
        <v>297</v>
      </c>
      <c r="B60" s="288">
        <f>①R５観光客月間入込客数・宿泊数!B16</f>
        <v>77444</v>
      </c>
      <c r="C60" s="288">
        <f>①R５観光客月間入込客数・宿泊数!C16</f>
        <v>151350</v>
      </c>
      <c r="D60" s="288">
        <f>①R５観光客月間入込客数・宿泊数!D16</f>
        <v>181031</v>
      </c>
      <c r="E60" s="288">
        <f>①R５観光客月間入込客数・宿泊数!E16</f>
        <v>367377</v>
      </c>
      <c r="F60" s="288">
        <f>①R５観光客月間入込客数・宿泊数!F16</f>
        <v>239627</v>
      </c>
      <c r="G60" s="288">
        <f>①R５観光客月間入込客数・宿泊数!G16</f>
        <v>180255</v>
      </c>
      <c r="H60" s="288">
        <f>①R５観光客月間入込客数・宿泊数!H16</f>
        <v>131813</v>
      </c>
      <c r="I60" s="288">
        <f>①R５観光客月間入込客数・宿泊数!I16</f>
        <v>54083</v>
      </c>
      <c r="J60" s="288">
        <f>①R５観光客月間入込客数・宿泊数!J16</f>
        <v>109057</v>
      </c>
      <c r="K60" s="288">
        <f>①R５観光客月間入込客数・宿泊数!K16</f>
        <v>141335</v>
      </c>
      <c r="L60" s="288">
        <f>①R５観光客月間入込客数・宿泊数!L16</f>
        <v>144620</v>
      </c>
      <c r="M60" s="288">
        <f>①R５観光客月間入込客数・宿泊数!M16</f>
        <v>111452</v>
      </c>
      <c r="N60" s="290">
        <f>①R５観光客月間入込客数・宿泊数!O16</f>
        <v>1197084</v>
      </c>
      <c r="O60" s="290">
        <f>①R５観光客月間入込客数・宿泊数!P16</f>
        <v>692360</v>
      </c>
      <c r="P60" s="290">
        <f>①R５観光客月間入込客数・宿泊数!N16</f>
        <v>1889444</v>
      </c>
      <c r="Q60" s="291">
        <f>N60/N59</f>
        <v>1.1675223344906955</v>
      </c>
      <c r="R60" s="292">
        <f>①R５観光客月間入込客数・宿泊数!N19</f>
        <v>482413</v>
      </c>
      <c r="S60" s="288">
        <f>①R５観光客月間入込客数・宿泊数!N23</f>
        <v>768822</v>
      </c>
      <c r="T60" s="289">
        <f>①R５観光客月間入込客数・宿泊数!N28</f>
        <v>1407031</v>
      </c>
      <c r="U60" s="292">
        <v>1085158</v>
      </c>
      <c r="V60" s="293">
        <v>804286</v>
      </c>
      <c r="W60" s="298" t="s">
        <v>304</v>
      </c>
      <c r="X60" s="256"/>
    </row>
    <row r="61" spans="1:24" x14ac:dyDescent="0.15">
      <c r="A61" s="256"/>
      <c r="C61" s="258"/>
      <c r="D61" s="258"/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S61" s="258"/>
      <c r="U61" s="258"/>
      <c r="W61" s="256"/>
    </row>
  </sheetData>
  <mergeCells count="1">
    <mergeCell ref="U1:V1"/>
  </mergeCells>
  <phoneticPr fontId="2"/>
  <pageMargins left="0.59055118110236227" right="0.59055118110236227" top="0.59055118110236227" bottom="0.59055118110236227" header="0.19685039370078741" footer="0.19685039370078741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35"/>
  <sheetViews>
    <sheetView view="pageBreakPreview" zoomScale="66" zoomScaleNormal="85" zoomScaleSheetLayoutView="100" workbookViewId="0">
      <pane xSplit="1" ySplit="1" topLeftCell="B2" activePane="bottomRight" state="frozen"/>
      <selection activeCell="Y17" sqref="Y17"/>
      <selection pane="topRight" activeCell="Y17" sqref="Y17"/>
      <selection pane="bottomLeft" activeCell="Y17" sqref="Y17"/>
      <selection pane="bottomRight" activeCell="L28" sqref="L28"/>
    </sheetView>
  </sheetViews>
  <sheetFormatPr defaultRowHeight="13.2" x14ac:dyDescent="0.2"/>
  <cols>
    <col min="2" max="23" width="8.6640625" customWidth="1"/>
  </cols>
  <sheetData>
    <row r="1" spans="1:29" s="78" customFormat="1" ht="19.2" x14ac:dyDescent="0.2">
      <c r="A1" s="421" t="s">
        <v>175</v>
      </c>
      <c r="B1" s="421"/>
      <c r="C1" s="421"/>
      <c r="D1" s="421"/>
      <c r="E1" s="421"/>
      <c r="F1" s="421"/>
      <c r="G1" s="421"/>
      <c r="H1" s="421"/>
      <c r="I1" s="421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</row>
    <row r="2" spans="1:29" s="78" customFormat="1" x14ac:dyDescent="0.2">
      <c r="A2" s="79"/>
      <c r="B2" s="80"/>
      <c r="C2" s="80"/>
      <c r="D2" s="80"/>
      <c r="F2" s="80"/>
    </row>
    <row r="3" spans="1:29" s="78" customFormat="1" ht="18.600000000000001" customHeight="1" x14ac:dyDescent="0.2">
      <c r="A3" s="81" t="s">
        <v>176</v>
      </c>
      <c r="B3" s="82" t="s">
        <v>222</v>
      </c>
      <c r="C3" s="82" t="s">
        <v>223</v>
      </c>
      <c r="D3" s="82" t="s">
        <v>177</v>
      </c>
      <c r="E3" s="82" t="s">
        <v>178</v>
      </c>
      <c r="F3" s="82" t="s">
        <v>179</v>
      </c>
      <c r="G3" s="82" t="s">
        <v>240</v>
      </c>
      <c r="H3" s="82" t="s">
        <v>241</v>
      </c>
      <c r="I3" s="82" t="s">
        <v>242</v>
      </c>
      <c r="J3" s="82" t="s">
        <v>243</v>
      </c>
      <c r="K3" s="82" t="s">
        <v>244</v>
      </c>
      <c r="L3" s="82" t="s">
        <v>245</v>
      </c>
      <c r="M3" s="82" t="s">
        <v>180</v>
      </c>
      <c r="N3" s="82" t="s">
        <v>181</v>
      </c>
      <c r="O3" s="82" t="s">
        <v>182</v>
      </c>
      <c r="P3" s="82" t="s">
        <v>183</v>
      </c>
      <c r="Q3" s="82" t="s">
        <v>246</v>
      </c>
      <c r="R3" s="82" t="s">
        <v>247</v>
      </c>
      <c r="S3" s="82" t="s">
        <v>248</v>
      </c>
      <c r="T3" s="82" t="s">
        <v>239</v>
      </c>
      <c r="U3" s="82" t="s">
        <v>270</v>
      </c>
      <c r="V3" s="82" t="s">
        <v>293</v>
      </c>
      <c r="W3" s="82" t="s">
        <v>297</v>
      </c>
    </row>
    <row r="4" spans="1:29" s="78" customFormat="1" ht="19.8" customHeight="1" x14ac:dyDescent="0.2">
      <c r="A4" s="81" t="s">
        <v>185</v>
      </c>
      <c r="B4" s="83">
        <v>55</v>
      </c>
      <c r="C4" s="83">
        <v>97</v>
      </c>
      <c r="D4" s="83">
        <v>234</v>
      </c>
      <c r="E4" s="84">
        <v>304</v>
      </c>
      <c r="F4" s="84">
        <v>90</v>
      </c>
      <c r="G4" s="84">
        <v>417</v>
      </c>
      <c r="H4" s="84">
        <v>198</v>
      </c>
      <c r="I4" s="84">
        <v>267</v>
      </c>
      <c r="J4" s="84">
        <v>311</v>
      </c>
      <c r="K4" s="84">
        <v>22</v>
      </c>
      <c r="L4" s="84">
        <v>201</v>
      </c>
      <c r="M4" s="84">
        <v>385</v>
      </c>
      <c r="N4" s="84">
        <v>710</v>
      </c>
      <c r="O4" s="83">
        <v>2366</v>
      </c>
      <c r="P4" s="83">
        <v>2800</v>
      </c>
      <c r="Q4" s="83">
        <v>2890</v>
      </c>
      <c r="R4" s="83">
        <v>1781</v>
      </c>
      <c r="S4" s="83">
        <v>2024</v>
      </c>
      <c r="T4" s="83">
        <v>32</v>
      </c>
      <c r="U4" s="83">
        <v>15</v>
      </c>
      <c r="V4" s="83">
        <v>21</v>
      </c>
      <c r="W4" s="83">
        <f>①R５観光客月間入込客数・宿泊数!B22</f>
        <v>4415</v>
      </c>
      <c r="X4" s="109"/>
      <c r="Y4" s="109"/>
      <c r="Z4" s="109"/>
      <c r="AA4" s="109"/>
      <c r="AB4" s="109"/>
      <c r="AC4" s="109"/>
    </row>
    <row r="5" spans="1:29" s="78" customFormat="1" ht="19.8" customHeight="1" x14ac:dyDescent="0.2">
      <c r="A5" s="81" t="s">
        <v>186</v>
      </c>
      <c r="B5" s="83">
        <v>86</v>
      </c>
      <c r="C5" s="83">
        <v>121</v>
      </c>
      <c r="D5" s="83">
        <v>513</v>
      </c>
      <c r="E5" s="84">
        <v>332</v>
      </c>
      <c r="F5" s="84">
        <v>382</v>
      </c>
      <c r="G5" s="84">
        <v>846</v>
      </c>
      <c r="H5" s="84">
        <v>1396</v>
      </c>
      <c r="I5" s="84">
        <v>518</v>
      </c>
      <c r="J5" s="84">
        <v>989</v>
      </c>
      <c r="K5" s="84">
        <v>218</v>
      </c>
      <c r="L5" s="84">
        <v>540</v>
      </c>
      <c r="M5" s="84">
        <v>1564</v>
      </c>
      <c r="N5" s="84">
        <v>3365</v>
      </c>
      <c r="O5" s="83">
        <v>5290</v>
      </c>
      <c r="P5" s="83">
        <v>5456</v>
      </c>
      <c r="Q5" s="83">
        <v>5528</v>
      </c>
      <c r="R5" s="83">
        <v>4774</v>
      </c>
      <c r="S5" s="83">
        <v>5387</v>
      </c>
      <c r="T5" s="83">
        <v>4</v>
      </c>
      <c r="U5" s="83">
        <v>6</v>
      </c>
      <c r="V5" s="83">
        <v>34</v>
      </c>
      <c r="W5" s="83">
        <f>①R５観光客月間入込客数・宿泊数!C22</f>
        <v>6170</v>
      </c>
    </row>
    <row r="6" spans="1:29" s="78" customFormat="1" ht="19.8" customHeight="1" x14ac:dyDescent="0.2">
      <c r="A6" s="81" t="s">
        <v>86</v>
      </c>
      <c r="B6" s="83">
        <v>540</v>
      </c>
      <c r="C6" s="83">
        <v>125</v>
      </c>
      <c r="D6" s="83">
        <v>1333</v>
      </c>
      <c r="E6" s="84">
        <v>702</v>
      </c>
      <c r="F6" s="84">
        <v>1334</v>
      </c>
      <c r="G6" s="84">
        <v>1692</v>
      </c>
      <c r="H6" s="84">
        <v>2190</v>
      </c>
      <c r="I6" s="84">
        <v>1602</v>
      </c>
      <c r="J6" s="84">
        <v>2723</v>
      </c>
      <c r="K6" s="84">
        <v>371</v>
      </c>
      <c r="L6" s="84">
        <v>1782</v>
      </c>
      <c r="M6" s="84">
        <v>3641</v>
      </c>
      <c r="N6" s="84">
        <v>5279</v>
      </c>
      <c r="O6" s="83">
        <v>9582</v>
      </c>
      <c r="P6" s="83">
        <v>8304</v>
      </c>
      <c r="Q6" s="83">
        <v>9513</v>
      </c>
      <c r="R6" s="83">
        <v>9140</v>
      </c>
      <c r="S6" s="83">
        <v>9994</v>
      </c>
      <c r="T6" s="83">
        <v>25</v>
      </c>
      <c r="U6" s="83">
        <v>22</v>
      </c>
      <c r="V6" s="83">
        <v>55</v>
      </c>
      <c r="W6" s="84">
        <v>11877</v>
      </c>
    </row>
    <row r="7" spans="1:29" s="78" customFormat="1" ht="19.8" customHeight="1" x14ac:dyDescent="0.2">
      <c r="A7" s="81" t="s">
        <v>87</v>
      </c>
      <c r="B7" s="83">
        <v>1837</v>
      </c>
      <c r="C7" s="83">
        <v>1547</v>
      </c>
      <c r="D7" s="83">
        <v>2208</v>
      </c>
      <c r="E7" s="84">
        <v>2611</v>
      </c>
      <c r="F7" s="84">
        <v>2722</v>
      </c>
      <c r="G7" s="84">
        <v>4354</v>
      </c>
      <c r="H7" s="84">
        <v>5014</v>
      </c>
      <c r="I7" s="84">
        <v>4861</v>
      </c>
      <c r="J7" s="84">
        <v>6945</v>
      </c>
      <c r="K7" s="84">
        <v>1827</v>
      </c>
      <c r="L7" s="84">
        <v>4481</v>
      </c>
      <c r="M7" s="84">
        <v>7314</v>
      </c>
      <c r="N7" s="84">
        <v>9483</v>
      </c>
      <c r="O7" s="83">
        <v>14513</v>
      </c>
      <c r="P7" s="83">
        <v>14518</v>
      </c>
      <c r="Q7" s="83">
        <v>14074</v>
      </c>
      <c r="R7" s="83">
        <v>14539</v>
      </c>
      <c r="S7" s="83">
        <v>13566</v>
      </c>
      <c r="T7" s="83">
        <v>80</v>
      </c>
      <c r="U7" s="83">
        <v>191</v>
      </c>
      <c r="V7" s="83">
        <v>315</v>
      </c>
      <c r="W7" s="83">
        <f>①R５観光客月間入込客数・宿泊数!E22</f>
        <v>15031</v>
      </c>
    </row>
    <row r="8" spans="1:29" s="78" customFormat="1" ht="19.8" customHeight="1" x14ac:dyDescent="0.2">
      <c r="A8" s="81" t="s">
        <v>88</v>
      </c>
      <c r="B8" s="83">
        <v>954</v>
      </c>
      <c r="C8" s="83">
        <v>1543</v>
      </c>
      <c r="D8" s="83">
        <v>1071</v>
      </c>
      <c r="E8" s="84">
        <v>1320</v>
      </c>
      <c r="F8" s="84">
        <v>2313</v>
      </c>
      <c r="G8" s="84">
        <v>2369</v>
      </c>
      <c r="H8" s="84">
        <v>2959</v>
      </c>
      <c r="I8" s="84">
        <v>3138</v>
      </c>
      <c r="J8" s="84">
        <v>2913</v>
      </c>
      <c r="K8" s="84">
        <v>1291</v>
      </c>
      <c r="L8" s="84">
        <v>2348</v>
      </c>
      <c r="M8" s="84">
        <v>4516</v>
      </c>
      <c r="N8" s="84">
        <v>5180</v>
      </c>
      <c r="O8" s="83">
        <v>9840</v>
      </c>
      <c r="P8" s="83">
        <v>9017</v>
      </c>
      <c r="Q8" s="83">
        <v>9742</v>
      </c>
      <c r="R8" s="83">
        <v>10328</v>
      </c>
      <c r="S8" s="83">
        <v>10007</v>
      </c>
      <c r="T8" s="83">
        <v>71</v>
      </c>
      <c r="U8" s="83">
        <v>127</v>
      </c>
      <c r="V8" s="83">
        <v>319</v>
      </c>
      <c r="W8" s="83">
        <f>①R５観光客月間入込客数・宿泊数!F22</f>
        <v>12111</v>
      </c>
    </row>
    <row r="9" spans="1:29" s="78" customFormat="1" ht="19.8" customHeight="1" x14ac:dyDescent="0.2">
      <c r="A9" s="81" t="s">
        <v>89</v>
      </c>
      <c r="B9" s="83">
        <v>298</v>
      </c>
      <c r="C9" s="83">
        <v>497</v>
      </c>
      <c r="D9" s="83">
        <v>155</v>
      </c>
      <c r="E9" s="84">
        <v>1067</v>
      </c>
      <c r="F9" s="84">
        <v>1171</v>
      </c>
      <c r="G9" s="84">
        <v>1557</v>
      </c>
      <c r="H9" s="84">
        <v>1444</v>
      </c>
      <c r="I9" s="84">
        <v>1233</v>
      </c>
      <c r="J9" s="84">
        <v>1382</v>
      </c>
      <c r="K9" s="84">
        <v>608</v>
      </c>
      <c r="L9" s="84">
        <v>989</v>
      </c>
      <c r="M9" s="84">
        <v>2133</v>
      </c>
      <c r="N9" s="84">
        <v>2832</v>
      </c>
      <c r="O9" s="83">
        <v>4777</v>
      </c>
      <c r="P9" s="83">
        <v>6002</v>
      </c>
      <c r="Q9" s="83">
        <v>6063</v>
      </c>
      <c r="R9" s="83">
        <v>3478</v>
      </c>
      <c r="S9" s="83">
        <v>5241</v>
      </c>
      <c r="T9" s="83">
        <v>29</v>
      </c>
      <c r="U9" s="83">
        <v>48</v>
      </c>
      <c r="V9" s="83">
        <v>228</v>
      </c>
      <c r="W9" s="83">
        <f>①R５観光客月間入込客数・宿泊数!G22</f>
        <v>7413</v>
      </c>
    </row>
    <row r="10" spans="1:29" s="78" customFormat="1" ht="19.8" customHeight="1" x14ac:dyDescent="0.2">
      <c r="A10" s="81" t="s">
        <v>90</v>
      </c>
      <c r="B10" s="83">
        <v>420</v>
      </c>
      <c r="C10" s="83">
        <v>603</v>
      </c>
      <c r="D10" s="83">
        <v>519</v>
      </c>
      <c r="E10" s="84">
        <v>1043</v>
      </c>
      <c r="F10" s="84">
        <v>1586</v>
      </c>
      <c r="G10" s="84">
        <v>721</v>
      </c>
      <c r="H10" s="84">
        <v>2412</v>
      </c>
      <c r="I10" s="84">
        <v>1016</v>
      </c>
      <c r="J10" s="84">
        <v>919</v>
      </c>
      <c r="K10" s="84">
        <v>543</v>
      </c>
      <c r="L10" s="84">
        <v>734</v>
      </c>
      <c r="M10" s="84">
        <v>1795</v>
      </c>
      <c r="N10" s="84">
        <v>3409</v>
      </c>
      <c r="O10" s="83">
        <v>5513</v>
      </c>
      <c r="P10" s="83">
        <v>5133</v>
      </c>
      <c r="Q10" s="83">
        <v>4452</v>
      </c>
      <c r="R10" s="83">
        <v>4688</v>
      </c>
      <c r="S10" s="83">
        <v>5042</v>
      </c>
      <c r="T10" s="83">
        <v>47</v>
      </c>
      <c r="U10" s="83">
        <v>25</v>
      </c>
      <c r="V10" s="83">
        <v>965</v>
      </c>
      <c r="W10" s="83">
        <v>6208</v>
      </c>
    </row>
    <row r="11" spans="1:29" s="78" customFormat="1" ht="19.8" customHeight="1" x14ac:dyDescent="0.2">
      <c r="A11" s="81" t="s">
        <v>91</v>
      </c>
      <c r="B11" s="83">
        <v>117</v>
      </c>
      <c r="C11" s="83">
        <v>70</v>
      </c>
      <c r="D11" s="83">
        <v>286</v>
      </c>
      <c r="E11" s="84">
        <v>98</v>
      </c>
      <c r="F11" s="84">
        <v>154</v>
      </c>
      <c r="G11" s="84">
        <v>46</v>
      </c>
      <c r="H11" s="84">
        <v>1007</v>
      </c>
      <c r="I11" s="84">
        <v>291</v>
      </c>
      <c r="J11" s="84">
        <v>295</v>
      </c>
      <c r="K11" s="84">
        <v>98</v>
      </c>
      <c r="L11" s="84">
        <v>166</v>
      </c>
      <c r="M11" s="84">
        <v>503</v>
      </c>
      <c r="N11" s="84">
        <v>881</v>
      </c>
      <c r="O11" s="83">
        <v>2629</v>
      </c>
      <c r="P11" s="83">
        <v>1305</v>
      </c>
      <c r="Q11" s="83">
        <v>1477</v>
      </c>
      <c r="R11" s="83">
        <v>2407</v>
      </c>
      <c r="S11" s="83">
        <v>2374</v>
      </c>
      <c r="T11" s="83">
        <v>36</v>
      </c>
      <c r="U11" s="83">
        <v>3</v>
      </c>
      <c r="V11" s="83">
        <v>1240</v>
      </c>
      <c r="W11" s="83">
        <v>2490</v>
      </c>
    </row>
    <row r="12" spans="1:29" s="78" customFormat="1" ht="19.8" customHeight="1" x14ac:dyDescent="0.2">
      <c r="A12" s="81" t="s">
        <v>92</v>
      </c>
      <c r="B12" s="83">
        <v>685</v>
      </c>
      <c r="C12" s="83">
        <v>412</v>
      </c>
      <c r="D12" s="83">
        <v>330</v>
      </c>
      <c r="E12" s="84">
        <v>800</v>
      </c>
      <c r="F12" s="84">
        <v>574</v>
      </c>
      <c r="G12" s="84">
        <v>900</v>
      </c>
      <c r="H12" s="84">
        <v>1485</v>
      </c>
      <c r="I12" s="84">
        <v>2221</v>
      </c>
      <c r="J12" s="84">
        <v>2243</v>
      </c>
      <c r="K12" s="84">
        <v>3537</v>
      </c>
      <c r="L12" s="84">
        <v>2416</v>
      </c>
      <c r="M12" s="84">
        <v>3730</v>
      </c>
      <c r="N12" s="84">
        <v>5435</v>
      </c>
      <c r="O12" s="83">
        <v>5706</v>
      </c>
      <c r="P12" s="83">
        <v>6054</v>
      </c>
      <c r="Q12" s="83">
        <v>6003</v>
      </c>
      <c r="R12" s="83">
        <v>15256</v>
      </c>
      <c r="S12" s="83">
        <v>12183</v>
      </c>
      <c r="T12" s="83">
        <v>43</v>
      </c>
      <c r="U12" s="83">
        <v>115</v>
      </c>
      <c r="V12" s="83">
        <v>9935</v>
      </c>
      <c r="W12" s="83">
        <v>15791</v>
      </c>
    </row>
    <row r="13" spans="1:29" s="78" customFormat="1" ht="19.8" customHeight="1" x14ac:dyDescent="0.2">
      <c r="A13" s="81" t="s">
        <v>93</v>
      </c>
      <c r="B13" s="83">
        <v>337</v>
      </c>
      <c r="C13" s="83">
        <v>112</v>
      </c>
      <c r="D13" s="83">
        <v>344</v>
      </c>
      <c r="E13" s="84">
        <v>410</v>
      </c>
      <c r="F13" s="84">
        <v>920</v>
      </c>
      <c r="G13" s="84">
        <v>1405</v>
      </c>
      <c r="H13" s="84">
        <v>1915</v>
      </c>
      <c r="I13" s="84">
        <v>1608</v>
      </c>
      <c r="J13" s="84">
        <v>1535</v>
      </c>
      <c r="K13" s="84">
        <v>3260</v>
      </c>
      <c r="L13" s="84">
        <v>601</v>
      </c>
      <c r="M13" s="84">
        <v>3690</v>
      </c>
      <c r="N13" s="84">
        <v>5613</v>
      </c>
      <c r="O13" s="83">
        <v>6025</v>
      </c>
      <c r="P13" s="83">
        <v>6822</v>
      </c>
      <c r="Q13" s="83">
        <v>6270</v>
      </c>
      <c r="R13" s="83">
        <v>14558</v>
      </c>
      <c r="S13" s="83">
        <v>14059</v>
      </c>
      <c r="T13" s="83">
        <v>27</v>
      </c>
      <c r="U13" s="83">
        <v>49</v>
      </c>
      <c r="V13" s="83">
        <v>11725</v>
      </c>
      <c r="W13" s="83">
        <v>19388</v>
      </c>
    </row>
    <row r="14" spans="1:29" s="78" customFormat="1" ht="19.8" customHeight="1" x14ac:dyDescent="0.2">
      <c r="A14" s="81" t="s">
        <v>94</v>
      </c>
      <c r="B14" s="83">
        <v>447</v>
      </c>
      <c r="C14" s="83">
        <v>136</v>
      </c>
      <c r="D14" s="83">
        <v>574</v>
      </c>
      <c r="E14" s="84">
        <v>798</v>
      </c>
      <c r="F14" s="84">
        <v>1566</v>
      </c>
      <c r="G14" s="84">
        <v>1979</v>
      </c>
      <c r="H14" s="84">
        <v>1556</v>
      </c>
      <c r="I14" s="84">
        <v>1947</v>
      </c>
      <c r="J14" s="84">
        <v>2444</v>
      </c>
      <c r="K14" s="84">
        <v>2332</v>
      </c>
      <c r="L14" s="84">
        <v>2884</v>
      </c>
      <c r="M14" s="84">
        <v>4378</v>
      </c>
      <c r="N14" s="84">
        <v>7265</v>
      </c>
      <c r="O14" s="83">
        <v>8007</v>
      </c>
      <c r="P14" s="83">
        <v>7374</v>
      </c>
      <c r="Q14" s="83">
        <v>8252</v>
      </c>
      <c r="R14" s="83">
        <v>17642</v>
      </c>
      <c r="S14" s="83">
        <v>9585</v>
      </c>
      <c r="T14" s="83">
        <v>29</v>
      </c>
      <c r="U14" s="83">
        <v>54</v>
      </c>
      <c r="V14" s="83">
        <v>12469</v>
      </c>
      <c r="W14" s="83">
        <v>20115</v>
      </c>
    </row>
    <row r="15" spans="1:29" s="78" customFormat="1" ht="19.8" customHeight="1" thickBot="1" x14ac:dyDescent="0.25">
      <c r="A15" s="85" t="s">
        <v>95</v>
      </c>
      <c r="B15" s="86">
        <v>164</v>
      </c>
      <c r="C15" s="86">
        <v>43</v>
      </c>
      <c r="D15" s="86">
        <v>76</v>
      </c>
      <c r="E15" s="87">
        <v>1418</v>
      </c>
      <c r="F15" s="87">
        <v>614</v>
      </c>
      <c r="G15" s="87">
        <v>728</v>
      </c>
      <c r="H15" s="87">
        <v>407</v>
      </c>
      <c r="I15" s="87">
        <v>755</v>
      </c>
      <c r="J15" s="87">
        <v>626</v>
      </c>
      <c r="K15" s="87">
        <v>818</v>
      </c>
      <c r="L15" s="87">
        <v>1018</v>
      </c>
      <c r="M15" s="87">
        <v>1709</v>
      </c>
      <c r="N15" s="87">
        <v>2747</v>
      </c>
      <c r="O15" s="86">
        <v>2946</v>
      </c>
      <c r="P15" s="86">
        <v>2528</v>
      </c>
      <c r="Q15" s="86">
        <v>4131</v>
      </c>
      <c r="R15" s="86">
        <v>7781</v>
      </c>
      <c r="S15" s="86">
        <v>524</v>
      </c>
      <c r="T15" s="86">
        <v>9</v>
      </c>
      <c r="U15" s="86">
        <v>25</v>
      </c>
      <c r="V15" s="86">
        <v>6491</v>
      </c>
      <c r="W15" s="86">
        <v>9470</v>
      </c>
    </row>
    <row r="16" spans="1:29" s="78" customFormat="1" ht="19.8" customHeight="1" thickTop="1" thickBot="1" x14ac:dyDescent="0.25">
      <c r="A16" s="416" t="s">
        <v>191</v>
      </c>
      <c r="B16" s="417">
        <v>5940</v>
      </c>
      <c r="C16" s="417">
        <v>5306</v>
      </c>
      <c r="D16" s="417">
        <v>7643</v>
      </c>
      <c r="E16" s="417">
        <v>10903</v>
      </c>
      <c r="F16" s="417">
        <v>13426</v>
      </c>
      <c r="G16" s="417">
        <v>17014</v>
      </c>
      <c r="H16" s="417">
        <v>21983</v>
      </c>
      <c r="I16" s="417">
        <v>19457</v>
      </c>
      <c r="J16" s="417">
        <v>23325</v>
      </c>
      <c r="K16" s="417">
        <v>14925</v>
      </c>
      <c r="L16" s="417">
        <v>18160</v>
      </c>
      <c r="M16" s="417">
        <v>35358</v>
      </c>
      <c r="N16" s="417">
        <v>52199</v>
      </c>
      <c r="O16" s="417">
        <v>77194</v>
      </c>
      <c r="P16" s="417">
        <v>75313</v>
      </c>
      <c r="Q16" s="417">
        <v>78395</v>
      </c>
      <c r="R16" s="417">
        <v>106372</v>
      </c>
      <c r="S16" s="417">
        <v>89986</v>
      </c>
      <c r="T16" s="417">
        <v>432</v>
      </c>
      <c r="U16" s="417">
        <f>SUM(U4:U15)</f>
        <v>680</v>
      </c>
      <c r="V16" s="417">
        <f>SUM(V4:V15)</f>
        <v>43797</v>
      </c>
      <c r="W16" s="418">
        <f>SUM(W4:W15)</f>
        <v>130479</v>
      </c>
    </row>
    <row r="17" spans="1:29" ht="13.8" thickTop="1" x14ac:dyDescent="0.2"/>
    <row r="19" spans="1:29" s="78" customFormat="1" ht="19.2" x14ac:dyDescent="0.2">
      <c r="A19" s="421" t="s">
        <v>188</v>
      </c>
      <c r="B19" s="420"/>
      <c r="C19" s="420"/>
      <c r="D19" s="420"/>
      <c r="E19" s="420"/>
      <c r="F19" s="420"/>
      <c r="G19" s="420"/>
      <c r="H19" s="420"/>
      <c r="I19" s="420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19"/>
    </row>
    <row r="20" spans="1:29" s="78" customFormat="1" x14ac:dyDescent="0.2">
      <c r="A20" s="80"/>
      <c r="B20" s="80"/>
      <c r="C20" s="80"/>
      <c r="D20" s="80"/>
      <c r="F20" s="80"/>
    </row>
    <row r="21" spans="1:29" s="78" customFormat="1" ht="18.600000000000001" customHeight="1" x14ac:dyDescent="0.2">
      <c r="A21" s="81" t="s">
        <v>187</v>
      </c>
      <c r="B21" s="82" t="s">
        <v>222</v>
      </c>
      <c r="C21" s="82" t="s">
        <v>223</v>
      </c>
      <c r="D21" s="82" t="s">
        <v>177</v>
      </c>
      <c r="E21" s="82" t="s">
        <v>178</v>
      </c>
      <c r="F21" s="82" t="s">
        <v>179</v>
      </c>
      <c r="G21" s="82" t="s">
        <v>240</v>
      </c>
      <c r="H21" s="82" t="s">
        <v>241</v>
      </c>
      <c r="I21" s="82" t="s">
        <v>242</v>
      </c>
      <c r="J21" s="82" t="s">
        <v>243</v>
      </c>
      <c r="K21" s="82" t="s">
        <v>244</v>
      </c>
      <c r="L21" s="82" t="s">
        <v>245</v>
      </c>
      <c r="M21" s="82" t="s">
        <v>180</v>
      </c>
      <c r="N21" s="82" t="s">
        <v>181</v>
      </c>
      <c r="O21" s="82" t="s">
        <v>182</v>
      </c>
      <c r="P21" s="82" t="s">
        <v>183</v>
      </c>
      <c r="Q21" s="82" t="s">
        <v>246</v>
      </c>
      <c r="R21" s="82" t="s">
        <v>247</v>
      </c>
      <c r="S21" s="82" t="s">
        <v>248</v>
      </c>
      <c r="T21" s="82" t="s">
        <v>239</v>
      </c>
      <c r="U21" s="82" t="s">
        <v>270</v>
      </c>
      <c r="V21" s="82" t="s">
        <v>296</v>
      </c>
      <c r="W21" s="82" t="s">
        <v>297</v>
      </c>
    </row>
    <row r="22" spans="1:29" s="78" customFormat="1" ht="19.8" customHeight="1" x14ac:dyDescent="0.2">
      <c r="A22" s="81" t="s">
        <v>189</v>
      </c>
      <c r="B22" s="83">
        <v>65</v>
      </c>
      <c r="C22" s="83">
        <v>97</v>
      </c>
      <c r="D22" s="83">
        <v>237</v>
      </c>
      <c r="E22" s="84">
        <v>306</v>
      </c>
      <c r="F22" s="84">
        <v>102</v>
      </c>
      <c r="G22" s="84">
        <v>427</v>
      </c>
      <c r="H22" s="84">
        <v>368</v>
      </c>
      <c r="I22" s="84">
        <v>414</v>
      </c>
      <c r="J22" s="84">
        <v>534</v>
      </c>
      <c r="K22" s="84">
        <v>31</v>
      </c>
      <c r="L22" s="84">
        <v>423</v>
      </c>
      <c r="M22" s="84">
        <v>497</v>
      </c>
      <c r="N22" s="83">
        <v>932</v>
      </c>
      <c r="O22" s="83">
        <v>2766</v>
      </c>
      <c r="P22" s="83">
        <v>3476</v>
      </c>
      <c r="Q22" s="83">
        <v>3601</v>
      </c>
      <c r="R22" s="83">
        <v>2725</v>
      </c>
      <c r="S22" s="83">
        <v>3737</v>
      </c>
      <c r="T22" s="83">
        <v>49</v>
      </c>
      <c r="U22" s="83">
        <v>22</v>
      </c>
      <c r="V22" s="83">
        <v>23</v>
      </c>
      <c r="W22" s="84">
        <v>6543</v>
      </c>
      <c r="X22" s="109"/>
      <c r="Y22" s="109"/>
      <c r="Z22" s="109"/>
      <c r="AA22" s="109"/>
      <c r="AB22" s="109"/>
      <c r="AC22" s="109"/>
    </row>
    <row r="23" spans="1:29" s="78" customFormat="1" ht="19.8" customHeight="1" x14ac:dyDescent="0.2">
      <c r="A23" s="81" t="s">
        <v>190</v>
      </c>
      <c r="B23" s="83">
        <v>88</v>
      </c>
      <c r="C23" s="83">
        <v>126</v>
      </c>
      <c r="D23" s="83">
        <v>552</v>
      </c>
      <c r="E23" s="84">
        <v>374</v>
      </c>
      <c r="F23" s="84">
        <v>420</v>
      </c>
      <c r="G23" s="84">
        <v>946</v>
      </c>
      <c r="H23" s="84">
        <v>2628</v>
      </c>
      <c r="I23" s="84">
        <v>711</v>
      </c>
      <c r="J23" s="84">
        <v>1377</v>
      </c>
      <c r="K23" s="84">
        <v>304</v>
      </c>
      <c r="L23" s="84">
        <v>989</v>
      </c>
      <c r="M23" s="84">
        <v>1979</v>
      </c>
      <c r="N23" s="83">
        <v>4119</v>
      </c>
      <c r="O23" s="83">
        <v>7288</v>
      </c>
      <c r="P23" s="83">
        <v>7325</v>
      </c>
      <c r="Q23" s="83">
        <v>7603</v>
      </c>
      <c r="R23" s="83">
        <v>5902</v>
      </c>
      <c r="S23" s="83">
        <v>7439</v>
      </c>
      <c r="T23" s="83">
        <v>4</v>
      </c>
      <c r="U23" s="83">
        <v>6</v>
      </c>
      <c r="V23" s="83">
        <v>41</v>
      </c>
      <c r="W23" s="84">
        <v>7983</v>
      </c>
    </row>
    <row r="24" spans="1:29" s="78" customFormat="1" ht="19.8" customHeight="1" x14ac:dyDescent="0.2">
      <c r="A24" s="81" t="s">
        <v>86</v>
      </c>
      <c r="B24" s="83">
        <v>556</v>
      </c>
      <c r="C24" s="83">
        <v>150</v>
      </c>
      <c r="D24" s="83">
        <v>1462</v>
      </c>
      <c r="E24" s="84">
        <v>811</v>
      </c>
      <c r="F24" s="84">
        <v>1476</v>
      </c>
      <c r="G24" s="84">
        <v>1967</v>
      </c>
      <c r="H24" s="84">
        <v>4052</v>
      </c>
      <c r="I24" s="84">
        <v>2155</v>
      </c>
      <c r="J24" s="84">
        <v>3986</v>
      </c>
      <c r="K24" s="84">
        <v>539</v>
      </c>
      <c r="L24" s="84">
        <v>2524</v>
      </c>
      <c r="M24" s="84">
        <v>5194</v>
      </c>
      <c r="N24" s="83">
        <v>7155</v>
      </c>
      <c r="O24" s="83">
        <v>12695</v>
      </c>
      <c r="P24" s="83">
        <v>13510</v>
      </c>
      <c r="Q24" s="83">
        <v>12832</v>
      </c>
      <c r="R24" s="83">
        <v>12697</v>
      </c>
      <c r="S24" s="83">
        <v>14381</v>
      </c>
      <c r="T24" s="83">
        <v>31</v>
      </c>
      <c r="U24" s="83">
        <v>92</v>
      </c>
      <c r="V24" s="83">
        <v>96</v>
      </c>
      <c r="W24" s="84">
        <v>15627</v>
      </c>
    </row>
    <row r="25" spans="1:29" s="78" customFormat="1" ht="19.8" customHeight="1" x14ac:dyDescent="0.2">
      <c r="A25" s="81" t="s">
        <v>87</v>
      </c>
      <c r="B25" s="83">
        <v>2074</v>
      </c>
      <c r="C25" s="83">
        <v>1706</v>
      </c>
      <c r="D25" s="83">
        <v>2962</v>
      </c>
      <c r="E25" s="84">
        <v>3189</v>
      </c>
      <c r="F25" s="84">
        <v>3415</v>
      </c>
      <c r="G25" s="84">
        <v>5626</v>
      </c>
      <c r="H25" s="84">
        <v>9130</v>
      </c>
      <c r="I25" s="84">
        <v>6700</v>
      </c>
      <c r="J25" s="84">
        <v>11585</v>
      </c>
      <c r="K25" s="84">
        <v>2729</v>
      </c>
      <c r="L25" s="84">
        <v>6443</v>
      </c>
      <c r="M25" s="84">
        <v>10714</v>
      </c>
      <c r="N25" s="83">
        <v>13004</v>
      </c>
      <c r="O25" s="83">
        <v>19629</v>
      </c>
      <c r="P25" s="83">
        <v>19966</v>
      </c>
      <c r="Q25" s="83">
        <v>19419</v>
      </c>
      <c r="R25" s="83">
        <v>20403</v>
      </c>
      <c r="S25" s="83">
        <v>22336</v>
      </c>
      <c r="T25" s="83">
        <v>109</v>
      </c>
      <c r="U25" s="83">
        <v>322</v>
      </c>
      <c r="V25" s="83">
        <v>464</v>
      </c>
      <c r="W25" s="84">
        <v>21408</v>
      </c>
    </row>
    <row r="26" spans="1:29" s="78" customFormat="1" ht="19.8" customHeight="1" x14ac:dyDescent="0.2">
      <c r="A26" s="81" t="s">
        <v>88</v>
      </c>
      <c r="B26" s="83">
        <v>1015</v>
      </c>
      <c r="C26" s="83">
        <v>1616</v>
      </c>
      <c r="D26" s="83">
        <v>1405</v>
      </c>
      <c r="E26" s="84">
        <v>1575</v>
      </c>
      <c r="F26" s="84">
        <v>2609</v>
      </c>
      <c r="G26" s="84">
        <v>3070</v>
      </c>
      <c r="H26" s="84">
        <v>5210</v>
      </c>
      <c r="I26" s="84">
        <v>4276</v>
      </c>
      <c r="J26" s="84">
        <v>4576</v>
      </c>
      <c r="K26" s="84">
        <v>1903</v>
      </c>
      <c r="L26" s="84">
        <v>3531</v>
      </c>
      <c r="M26" s="84">
        <v>6553</v>
      </c>
      <c r="N26" s="83">
        <v>8138</v>
      </c>
      <c r="O26" s="83">
        <v>13722</v>
      </c>
      <c r="P26" s="83">
        <v>13975</v>
      </c>
      <c r="Q26" s="83">
        <v>13839</v>
      </c>
      <c r="R26" s="83">
        <v>14592</v>
      </c>
      <c r="S26" s="83">
        <v>16272</v>
      </c>
      <c r="T26" s="83">
        <v>98</v>
      </c>
      <c r="U26" s="83">
        <v>199</v>
      </c>
      <c r="V26" s="83">
        <v>373</v>
      </c>
      <c r="W26" s="84">
        <v>16674</v>
      </c>
    </row>
    <row r="27" spans="1:29" s="78" customFormat="1" ht="19.8" customHeight="1" x14ac:dyDescent="0.2">
      <c r="A27" s="81" t="s">
        <v>89</v>
      </c>
      <c r="B27" s="83">
        <v>315</v>
      </c>
      <c r="C27" s="83">
        <v>500</v>
      </c>
      <c r="D27" s="83">
        <v>220</v>
      </c>
      <c r="E27" s="84">
        <v>1091</v>
      </c>
      <c r="F27" s="84">
        <v>1291</v>
      </c>
      <c r="G27" s="84">
        <v>1694</v>
      </c>
      <c r="H27" s="84">
        <v>2701</v>
      </c>
      <c r="I27" s="84">
        <v>1738</v>
      </c>
      <c r="J27" s="84">
        <v>1998</v>
      </c>
      <c r="K27" s="84">
        <v>922</v>
      </c>
      <c r="L27" s="84">
        <v>1267</v>
      </c>
      <c r="M27" s="84">
        <v>3299</v>
      </c>
      <c r="N27" s="83">
        <v>4787</v>
      </c>
      <c r="O27" s="83">
        <v>6059</v>
      </c>
      <c r="P27" s="83">
        <v>8257</v>
      </c>
      <c r="Q27" s="83">
        <v>7597</v>
      </c>
      <c r="R27" s="83">
        <v>4606</v>
      </c>
      <c r="S27" s="83">
        <v>7829</v>
      </c>
      <c r="T27" s="83">
        <v>46</v>
      </c>
      <c r="U27" s="83">
        <v>63</v>
      </c>
      <c r="V27" s="83">
        <v>315</v>
      </c>
      <c r="W27" s="84">
        <v>9372</v>
      </c>
    </row>
    <row r="28" spans="1:29" s="78" customFormat="1" ht="19.8" customHeight="1" x14ac:dyDescent="0.2">
      <c r="A28" s="81" t="s">
        <v>90</v>
      </c>
      <c r="B28" s="83">
        <v>430</v>
      </c>
      <c r="C28" s="83">
        <v>603</v>
      </c>
      <c r="D28" s="83">
        <v>530</v>
      </c>
      <c r="E28" s="84">
        <v>1209</v>
      </c>
      <c r="F28" s="84">
        <v>1691</v>
      </c>
      <c r="G28" s="84">
        <v>2040</v>
      </c>
      <c r="H28" s="84">
        <v>2547</v>
      </c>
      <c r="I28" s="84">
        <v>1490</v>
      </c>
      <c r="J28" s="84">
        <v>1442</v>
      </c>
      <c r="K28" s="84">
        <v>758</v>
      </c>
      <c r="L28" s="84">
        <v>1022</v>
      </c>
      <c r="M28" s="84">
        <v>2372</v>
      </c>
      <c r="N28" s="83">
        <v>4469</v>
      </c>
      <c r="O28" s="83">
        <v>6654</v>
      </c>
      <c r="P28" s="83">
        <v>7030</v>
      </c>
      <c r="Q28" s="83">
        <v>6207</v>
      </c>
      <c r="R28" s="83">
        <v>5200</v>
      </c>
      <c r="S28" s="83">
        <v>6290</v>
      </c>
      <c r="T28" s="83">
        <v>82</v>
      </c>
      <c r="U28" s="83">
        <v>76</v>
      </c>
      <c r="V28" s="83">
        <v>1114</v>
      </c>
      <c r="W28" s="83">
        <v>9502</v>
      </c>
    </row>
    <row r="29" spans="1:29" s="78" customFormat="1" ht="19.8" customHeight="1" x14ac:dyDescent="0.2">
      <c r="A29" s="81" t="s">
        <v>91</v>
      </c>
      <c r="B29" s="83">
        <v>117</v>
      </c>
      <c r="C29" s="83">
        <v>71</v>
      </c>
      <c r="D29" s="83">
        <v>286</v>
      </c>
      <c r="E29" s="84">
        <v>116</v>
      </c>
      <c r="F29" s="84">
        <v>229</v>
      </c>
      <c r="G29" s="84">
        <v>152</v>
      </c>
      <c r="H29" s="84">
        <v>1098</v>
      </c>
      <c r="I29" s="84">
        <v>571</v>
      </c>
      <c r="J29" s="84">
        <v>533</v>
      </c>
      <c r="K29" s="84">
        <v>168</v>
      </c>
      <c r="L29" s="84">
        <v>241</v>
      </c>
      <c r="M29" s="84">
        <v>727</v>
      </c>
      <c r="N29" s="83">
        <v>1160</v>
      </c>
      <c r="O29" s="83">
        <v>2826</v>
      </c>
      <c r="P29" s="83">
        <v>1763</v>
      </c>
      <c r="Q29" s="83">
        <v>1996</v>
      </c>
      <c r="R29" s="83">
        <v>2790</v>
      </c>
      <c r="S29" s="83">
        <v>3118</v>
      </c>
      <c r="T29" s="83">
        <v>53</v>
      </c>
      <c r="U29" s="83">
        <v>25</v>
      </c>
      <c r="V29" s="83">
        <v>1569</v>
      </c>
      <c r="W29" s="83">
        <v>4218</v>
      </c>
    </row>
    <row r="30" spans="1:29" s="78" customFormat="1" ht="19.8" customHeight="1" x14ac:dyDescent="0.2">
      <c r="A30" s="81" t="s">
        <v>92</v>
      </c>
      <c r="B30" s="83">
        <v>707</v>
      </c>
      <c r="C30" s="83">
        <v>461</v>
      </c>
      <c r="D30" s="83">
        <v>351</v>
      </c>
      <c r="E30" s="84">
        <v>1098</v>
      </c>
      <c r="F30" s="84">
        <v>2049</v>
      </c>
      <c r="G30" s="84">
        <v>3326</v>
      </c>
      <c r="H30" s="84">
        <v>4404</v>
      </c>
      <c r="I30" s="84">
        <v>5025</v>
      </c>
      <c r="J30" s="84">
        <v>5550</v>
      </c>
      <c r="K30" s="84">
        <v>5072</v>
      </c>
      <c r="L30" s="84">
        <v>4762</v>
      </c>
      <c r="M30" s="84">
        <v>6908</v>
      </c>
      <c r="N30" s="83">
        <v>9722</v>
      </c>
      <c r="O30" s="83">
        <v>11365</v>
      </c>
      <c r="P30" s="83">
        <v>12934</v>
      </c>
      <c r="Q30" s="83">
        <v>12501</v>
      </c>
      <c r="R30" s="83">
        <v>16889</v>
      </c>
      <c r="S30" s="83">
        <v>21678</v>
      </c>
      <c r="T30" s="83">
        <v>123</v>
      </c>
      <c r="U30" s="83">
        <v>280</v>
      </c>
      <c r="V30" s="83">
        <v>15913</v>
      </c>
      <c r="W30" s="83">
        <v>37187</v>
      </c>
    </row>
    <row r="31" spans="1:29" s="78" customFormat="1" ht="19.8" customHeight="1" x14ac:dyDescent="0.2">
      <c r="A31" s="81" t="s">
        <v>93</v>
      </c>
      <c r="B31" s="83">
        <v>342</v>
      </c>
      <c r="C31" s="83">
        <v>151</v>
      </c>
      <c r="D31" s="83">
        <v>419</v>
      </c>
      <c r="E31" s="84">
        <v>1531</v>
      </c>
      <c r="F31" s="84">
        <v>3771</v>
      </c>
      <c r="G31" s="84">
        <v>7516</v>
      </c>
      <c r="H31" s="84">
        <v>6615</v>
      </c>
      <c r="I31" s="84">
        <v>4791</v>
      </c>
      <c r="J31" s="84">
        <v>6316</v>
      </c>
      <c r="K31" s="84">
        <v>7274</v>
      </c>
      <c r="L31" s="84">
        <v>3611</v>
      </c>
      <c r="M31" s="84">
        <v>8532</v>
      </c>
      <c r="N31" s="83">
        <v>13224</v>
      </c>
      <c r="O31" s="83">
        <v>15939</v>
      </c>
      <c r="P31" s="83">
        <v>18636</v>
      </c>
      <c r="Q31" s="83">
        <v>16320</v>
      </c>
      <c r="R31" s="83">
        <v>18807</v>
      </c>
      <c r="S31" s="83">
        <v>28851</v>
      </c>
      <c r="T31" s="83">
        <v>104</v>
      </c>
      <c r="U31" s="83">
        <v>135</v>
      </c>
      <c r="V31" s="83">
        <v>22252</v>
      </c>
      <c r="W31" s="83">
        <v>53547</v>
      </c>
    </row>
    <row r="32" spans="1:29" s="78" customFormat="1" ht="19.8" customHeight="1" x14ac:dyDescent="0.2">
      <c r="A32" s="81" t="s">
        <v>94</v>
      </c>
      <c r="B32" s="83">
        <v>477</v>
      </c>
      <c r="C32" s="83">
        <v>148</v>
      </c>
      <c r="D32" s="83">
        <v>656</v>
      </c>
      <c r="E32" s="84">
        <v>2507</v>
      </c>
      <c r="F32" s="84">
        <v>7131</v>
      </c>
      <c r="G32" s="84">
        <v>9103</v>
      </c>
      <c r="H32" s="84">
        <v>6271</v>
      </c>
      <c r="I32" s="84">
        <v>6337</v>
      </c>
      <c r="J32" s="84">
        <v>8421</v>
      </c>
      <c r="K32" s="84">
        <v>6929</v>
      </c>
      <c r="L32" s="84">
        <v>8456</v>
      </c>
      <c r="M32" s="84">
        <v>10686</v>
      </c>
      <c r="N32" s="83">
        <v>16424</v>
      </c>
      <c r="O32" s="83">
        <v>17982</v>
      </c>
      <c r="P32" s="83">
        <v>18430</v>
      </c>
      <c r="Q32" s="83">
        <v>20778</v>
      </c>
      <c r="R32" s="83">
        <v>21617</v>
      </c>
      <c r="S32" s="83">
        <v>20330</v>
      </c>
      <c r="T32" s="83">
        <v>89</v>
      </c>
      <c r="U32" s="83">
        <v>107</v>
      </c>
      <c r="V32" s="83">
        <v>23740</v>
      </c>
      <c r="W32" s="83">
        <v>52844</v>
      </c>
    </row>
    <row r="33" spans="1:23" s="78" customFormat="1" ht="19.8" customHeight="1" thickBot="1" x14ac:dyDescent="0.25">
      <c r="A33" s="85" t="s">
        <v>95</v>
      </c>
      <c r="B33" s="86">
        <v>164</v>
      </c>
      <c r="C33" s="86">
        <v>49</v>
      </c>
      <c r="D33" s="86">
        <v>107</v>
      </c>
      <c r="E33" s="87">
        <v>1932</v>
      </c>
      <c r="F33" s="87">
        <v>1822</v>
      </c>
      <c r="G33" s="87">
        <v>2866</v>
      </c>
      <c r="H33" s="87">
        <v>1311</v>
      </c>
      <c r="I33" s="87">
        <v>2337</v>
      </c>
      <c r="J33" s="87">
        <v>2291</v>
      </c>
      <c r="K33" s="87">
        <v>2376</v>
      </c>
      <c r="L33" s="87">
        <v>2334</v>
      </c>
      <c r="M33" s="87">
        <v>4339</v>
      </c>
      <c r="N33" s="86">
        <v>6386</v>
      </c>
      <c r="O33" s="86">
        <v>5628</v>
      </c>
      <c r="P33" s="86">
        <v>6897</v>
      </c>
      <c r="Q33" s="86">
        <v>8944</v>
      </c>
      <c r="R33" s="86">
        <v>8794</v>
      </c>
      <c r="S33" s="86">
        <v>1579</v>
      </c>
      <c r="T33" s="86">
        <v>44</v>
      </c>
      <c r="U33" s="86">
        <v>68</v>
      </c>
      <c r="V33" s="86">
        <v>11112</v>
      </c>
      <c r="W33" s="86">
        <v>21662</v>
      </c>
    </row>
    <row r="34" spans="1:23" s="78" customFormat="1" ht="19.8" customHeight="1" thickTop="1" thickBot="1" x14ac:dyDescent="0.25">
      <c r="A34" s="416" t="s">
        <v>191</v>
      </c>
      <c r="B34" s="417">
        <v>6350</v>
      </c>
      <c r="C34" s="417">
        <v>5678</v>
      </c>
      <c r="D34" s="417">
        <v>9187</v>
      </c>
      <c r="E34" s="417">
        <v>15739</v>
      </c>
      <c r="F34" s="417">
        <v>26006</v>
      </c>
      <c r="G34" s="417">
        <v>38733</v>
      </c>
      <c r="H34" s="417">
        <v>46335</v>
      </c>
      <c r="I34" s="417">
        <v>36545</v>
      </c>
      <c r="J34" s="417">
        <v>48609</v>
      </c>
      <c r="K34" s="417">
        <v>29005</v>
      </c>
      <c r="L34" s="417">
        <v>35603</v>
      </c>
      <c r="M34" s="417">
        <v>61800</v>
      </c>
      <c r="N34" s="417">
        <v>89520</v>
      </c>
      <c r="O34" s="417">
        <v>122553</v>
      </c>
      <c r="P34" s="417">
        <v>132199</v>
      </c>
      <c r="Q34" s="417">
        <v>131637</v>
      </c>
      <c r="R34" s="417">
        <v>135022</v>
      </c>
      <c r="S34" s="417">
        <v>153840</v>
      </c>
      <c r="T34" s="417">
        <v>832</v>
      </c>
      <c r="U34" s="417">
        <f>SUM(U22:U33)</f>
        <v>1395</v>
      </c>
      <c r="V34" s="417">
        <f>SUM(V22:V33)</f>
        <v>77012</v>
      </c>
      <c r="W34" s="418">
        <f>SUM(W22:W33)</f>
        <v>256567</v>
      </c>
    </row>
    <row r="35" spans="1:23" ht="13.8" thickTop="1" x14ac:dyDescent="0.2"/>
  </sheetData>
  <phoneticPr fontId="2"/>
  <pageMargins left="0.59055118110236215" right="0.59055118110236215" top="0.59055118110236215" bottom="0.59055118110236215" header="0.19685039370078741" footer="0.19685039370078741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116"/>
  <sheetViews>
    <sheetView view="pageBreakPreview" zoomScale="55" zoomScaleNormal="55" zoomScaleSheetLayoutView="55" workbookViewId="0">
      <pane xSplit="2" ySplit="4" topLeftCell="C29" activePane="bottomRight" state="frozen"/>
      <selection activeCell="L22" sqref="L22"/>
      <selection pane="topRight" activeCell="L22" sqref="L22"/>
      <selection pane="bottomLeft" activeCell="L22" sqref="L22"/>
      <selection pane="bottomRight" activeCell="Y17" sqref="Y17"/>
    </sheetView>
  </sheetViews>
  <sheetFormatPr defaultColWidth="6.109375" defaultRowHeight="12" x14ac:dyDescent="0.2"/>
  <cols>
    <col min="1" max="1" width="6" style="111" bestFit="1" customWidth="1"/>
    <col min="2" max="2" width="10.44140625" style="111" bestFit="1" customWidth="1"/>
    <col min="3" max="33" width="9.88671875" style="112" customWidth="1"/>
    <col min="34" max="34" width="16.88671875" style="113" customWidth="1"/>
    <col min="35" max="263" width="6.109375" style="112"/>
    <col min="264" max="264" width="5.109375" style="112" bestFit="1" customWidth="1"/>
    <col min="265" max="265" width="10.44140625" style="112" bestFit="1" customWidth="1"/>
    <col min="266" max="290" width="9.88671875" style="112" customWidth="1"/>
    <col min="291" max="519" width="6.109375" style="112"/>
    <col min="520" max="520" width="5.109375" style="112" bestFit="1" customWidth="1"/>
    <col min="521" max="521" width="10.44140625" style="112" bestFit="1" customWidth="1"/>
    <col min="522" max="546" width="9.88671875" style="112" customWidth="1"/>
    <col min="547" max="775" width="6.109375" style="112"/>
    <col min="776" max="776" width="5.109375" style="112" bestFit="1" customWidth="1"/>
    <col min="777" max="777" width="10.44140625" style="112" bestFit="1" customWidth="1"/>
    <col min="778" max="802" width="9.88671875" style="112" customWidth="1"/>
    <col min="803" max="1031" width="6.109375" style="112"/>
    <col min="1032" max="1032" width="5.109375" style="112" bestFit="1" customWidth="1"/>
    <col min="1033" max="1033" width="10.44140625" style="112" bestFit="1" customWidth="1"/>
    <col min="1034" max="1058" width="9.88671875" style="112" customWidth="1"/>
    <col min="1059" max="1287" width="6.109375" style="112"/>
    <col min="1288" max="1288" width="5.109375" style="112" bestFit="1" customWidth="1"/>
    <col min="1289" max="1289" width="10.44140625" style="112" bestFit="1" customWidth="1"/>
    <col min="1290" max="1314" width="9.88671875" style="112" customWidth="1"/>
    <col min="1315" max="1543" width="6.109375" style="112"/>
    <col min="1544" max="1544" width="5.109375" style="112" bestFit="1" customWidth="1"/>
    <col min="1545" max="1545" width="10.44140625" style="112" bestFit="1" customWidth="1"/>
    <col min="1546" max="1570" width="9.88671875" style="112" customWidth="1"/>
    <col min="1571" max="1799" width="6.109375" style="112"/>
    <col min="1800" max="1800" width="5.109375" style="112" bestFit="1" customWidth="1"/>
    <col min="1801" max="1801" width="10.44140625" style="112" bestFit="1" customWidth="1"/>
    <col min="1802" max="1826" width="9.88671875" style="112" customWidth="1"/>
    <col min="1827" max="2055" width="6.109375" style="112"/>
    <col min="2056" max="2056" width="5.109375" style="112" bestFit="1" customWidth="1"/>
    <col min="2057" max="2057" width="10.44140625" style="112" bestFit="1" customWidth="1"/>
    <col min="2058" max="2082" width="9.88671875" style="112" customWidth="1"/>
    <col min="2083" max="2311" width="6.109375" style="112"/>
    <col min="2312" max="2312" width="5.109375" style="112" bestFit="1" customWidth="1"/>
    <col min="2313" max="2313" width="10.44140625" style="112" bestFit="1" customWidth="1"/>
    <col min="2314" max="2338" width="9.88671875" style="112" customWidth="1"/>
    <col min="2339" max="2567" width="6.109375" style="112"/>
    <col min="2568" max="2568" width="5.109375" style="112" bestFit="1" customWidth="1"/>
    <col min="2569" max="2569" width="10.44140625" style="112" bestFit="1" customWidth="1"/>
    <col min="2570" max="2594" width="9.88671875" style="112" customWidth="1"/>
    <col min="2595" max="2823" width="6.109375" style="112"/>
    <col min="2824" max="2824" width="5.109375" style="112" bestFit="1" customWidth="1"/>
    <col min="2825" max="2825" width="10.44140625" style="112" bestFit="1" customWidth="1"/>
    <col min="2826" max="2850" width="9.88671875" style="112" customWidth="1"/>
    <col min="2851" max="3079" width="6.109375" style="112"/>
    <col min="3080" max="3080" width="5.109375" style="112" bestFit="1" customWidth="1"/>
    <col min="3081" max="3081" width="10.44140625" style="112" bestFit="1" customWidth="1"/>
    <col min="3082" max="3106" width="9.88671875" style="112" customWidth="1"/>
    <col min="3107" max="3335" width="6.109375" style="112"/>
    <col min="3336" max="3336" width="5.109375" style="112" bestFit="1" customWidth="1"/>
    <col min="3337" max="3337" width="10.44140625" style="112" bestFit="1" customWidth="1"/>
    <col min="3338" max="3362" width="9.88671875" style="112" customWidth="1"/>
    <col min="3363" max="3591" width="6.109375" style="112"/>
    <col min="3592" max="3592" width="5.109375" style="112" bestFit="1" customWidth="1"/>
    <col min="3593" max="3593" width="10.44140625" style="112" bestFit="1" customWidth="1"/>
    <col min="3594" max="3618" width="9.88671875" style="112" customWidth="1"/>
    <col min="3619" max="3847" width="6.109375" style="112"/>
    <col min="3848" max="3848" width="5.109375" style="112" bestFit="1" customWidth="1"/>
    <col min="3849" max="3849" width="10.44140625" style="112" bestFit="1" customWidth="1"/>
    <col min="3850" max="3874" width="9.88671875" style="112" customWidth="1"/>
    <col min="3875" max="4103" width="6.109375" style="112"/>
    <col min="4104" max="4104" width="5.109375" style="112" bestFit="1" customWidth="1"/>
    <col min="4105" max="4105" width="10.44140625" style="112" bestFit="1" customWidth="1"/>
    <col min="4106" max="4130" width="9.88671875" style="112" customWidth="1"/>
    <col min="4131" max="4359" width="6.109375" style="112"/>
    <col min="4360" max="4360" width="5.109375" style="112" bestFit="1" customWidth="1"/>
    <col min="4361" max="4361" width="10.44140625" style="112" bestFit="1" customWidth="1"/>
    <col min="4362" max="4386" width="9.88671875" style="112" customWidth="1"/>
    <col min="4387" max="4615" width="6.109375" style="112"/>
    <col min="4616" max="4616" width="5.109375" style="112" bestFit="1" customWidth="1"/>
    <col min="4617" max="4617" width="10.44140625" style="112" bestFit="1" customWidth="1"/>
    <col min="4618" max="4642" width="9.88671875" style="112" customWidth="1"/>
    <col min="4643" max="4871" width="6.109375" style="112"/>
    <col min="4872" max="4872" width="5.109375" style="112" bestFit="1" customWidth="1"/>
    <col min="4873" max="4873" width="10.44140625" style="112" bestFit="1" customWidth="1"/>
    <col min="4874" max="4898" width="9.88671875" style="112" customWidth="1"/>
    <col min="4899" max="5127" width="6.109375" style="112"/>
    <col min="5128" max="5128" width="5.109375" style="112" bestFit="1" customWidth="1"/>
    <col min="5129" max="5129" width="10.44140625" style="112" bestFit="1" customWidth="1"/>
    <col min="5130" max="5154" width="9.88671875" style="112" customWidth="1"/>
    <col min="5155" max="5383" width="6.109375" style="112"/>
    <col min="5384" max="5384" width="5.109375" style="112" bestFit="1" customWidth="1"/>
    <col min="5385" max="5385" width="10.44140625" style="112" bestFit="1" customWidth="1"/>
    <col min="5386" max="5410" width="9.88671875" style="112" customWidth="1"/>
    <col min="5411" max="5639" width="6.109375" style="112"/>
    <col min="5640" max="5640" width="5.109375" style="112" bestFit="1" customWidth="1"/>
    <col min="5641" max="5641" width="10.44140625" style="112" bestFit="1" customWidth="1"/>
    <col min="5642" max="5666" width="9.88671875" style="112" customWidth="1"/>
    <col min="5667" max="5895" width="6.109375" style="112"/>
    <col min="5896" max="5896" width="5.109375" style="112" bestFit="1" customWidth="1"/>
    <col min="5897" max="5897" width="10.44140625" style="112" bestFit="1" customWidth="1"/>
    <col min="5898" max="5922" width="9.88671875" style="112" customWidth="1"/>
    <col min="5923" max="6151" width="6.109375" style="112"/>
    <col min="6152" max="6152" width="5.109375" style="112" bestFit="1" customWidth="1"/>
    <col min="6153" max="6153" width="10.44140625" style="112" bestFit="1" customWidth="1"/>
    <col min="6154" max="6178" width="9.88671875" style="112" customWidth="1"/>
    <col min="6179" max="6407" width="6.109375" style="112"/>
    <col min="6408" max="6408" width="5.109375" style="112" bestFit="1" customWidth="1"/>
    <col min="6409" max="6409" width="10.44140625" style="112" bestFit="1" customWidth="1"/>
    <col min="6410" max="6434" width="9.88671875" style="112" customWidth="1"/>
    <col min="6435" max="6663" width="6.109375" style="112"/>
    <col min="6664" max="6664" width="5.109375" style="112" bestFit="1" customWidth="1"/>
    <col min="6665" max="6665" width="10.44140625" style="112" bestFit="1" customWidth="1"/>
    <col min="6666" max="6690" width="9.88671875" style="112" customWidth="1"/>
    <col min="6691" max="6919" width="6.109375" style="112"/>
    <col min="6920" max="6920" width="5.109375" style="112" bestFit="1" customWidth="1"/>
    <col min="6921" max="6921" width="10.44140625" style="112" bestFit="1" customWidth="1"/>
    <col min="6922" max="6946" width="9.88671875" style="112" customWidth="1"/>
    <col min="6947" max="7175" width="6.109375" style="112"/>
    <col min="7176" max="7176" width="5.109375" style="112" bestFit="1" customWidth="1"/>
    <col min="7177" max="7177" width="10.44140625" style="112" bestFit="1" customWidth="1"/>
    <col min="7178" max="7202" width="9.88671875" style="112" customWidth="1"/>
    <col min="7203" max="7431" width="6.109375" style="112"/>
    <col min="7432" max="7432" width="5.109375" style="112" bestFit="1" customWidth="1"/>
    <col min="7433" max="7433" width="10.44140625" style="112" bestFit="1" customWidth="1"/>
    <col min="7434" max="7458" width="9.88671875" style="112" customWidth="1"/>
    <col min="7459" max="7687" width="6.109375" style="112"/>
    <col min="7688" max="7688" width="5.109375" style="112" bestFit="1" customWidth="1"/>
    <col min="7689" max="7689" width="10.44140625" style="112" bestFit="1" customWidth="1"/>
    <col min="7690" max="7714" width="9.88671875" style="112" customWidth="1"/>
    <col min="7715" max="7943" width="6.109375" style="112"/>
    <col min="7944" max="7944" width="5.109375" style="112" bestFit="1" customWidth="1"/>
    <col min="7945" max="7945" width="10.44140625" style="112" bestFit="1" customWidth="1"/>
    <col min="7946" max="7970" width="9.88671875" style="112" customWidth="1"/>
    <col min="7971" max="8199" width="6.109375" style="112"/>
    <col min="8200" max="8200" width="5.109375" style="112" bestFit="1" customWidth="1"/>
    <col min="8201" max="8201" width="10.44140625" style="112" bestFit="1" customWidth="1"/>
    <col min="8202" max="8226" width="9.88671875" style="112" customWidth="1"/>
    <col min="8227" max="8455" width="6.109375" style="112"/>
    <col min="8456" max="8456" width="5.109375" style="112" bestFit="1" customWidth="1"/>
    <col min="8457" max="8457" width="10.44140625" style="112" bestFit="1" customWidth="1"/>
    <col min="8458" max="8482" width="9.88671875" style="112" customWidth="1"/>
    <col min="8483" max="8711" width="6.109375" style="112"/>
    <col min="8712" max="8712" width="5.109375" style="112" bestFit="1" customWidth="1"/>
    <col min="8713" max="8713" width="10.44140625" style="112" bestFit="1" customWidth="1"/>
    <col min="8714" max="8738" width="9.88671875" style="112" customWidth="1"/>
    <col min="8739" max="8967" width="6.109375" style="112"/>
    <col min="8968" max="8968" width="5.109375" style="112" bestFit="1" customWidth="1"/>
    <col min="8969" max="8969" width="10.44140625" style="112" bestFit="1" customWidth="1"/>
    <col min="8970" max="8994" width="9.88671875" style="112" customWidth="1"/>
    <col min="8995" max="9223" width="6.109375" style="112"/>
    <col min="9224" max="9224" width="5.109375" style="112" bestFit="1" customWidth="1"/>
    <col min="9225" max="9225" width="10.44140625" style="112" bestFit="1" customWidth="1"/>
    <col min="9226" max="9250" width="9.88671875" style="112" customWidth="1"/>
    <col min="9251" max="9479" width="6.109375" style="112"/>
    <col min="9480" max="9480" width="5.109375" style="112" bestFit="1" customWidth="1"/>
    <col min="9481" max="9481" width="10.44140625" style="112" bestFit="1" customWidth="1"/>
    <col min="9482" max="9506" width="9.88671875" style="112" customWidth="1"/>
    <col min="9507" max="9735" width="6.109375" style="112"/>
    <col min="9736" max="9736" width="5.109375" style="112" bestFit="1" customWidth="1"/>
    <col min="9737" max="9737" width="10.44140625" style="112" bestFit="1" customWidth="1"/>
    <col min="9738" max="9762" width="9.88671875" style="112" customWidth="1"/>
    <col min="9763" max="9991" width="6.109375" style="112"/>
    <col min="9992" max="9992" width="5.109375" style="112" bestFit="1" customWidth="1"/>
    <col min="9993" max="9993" width="10.44140625" style="112" bestFit="1" customWidth="1"/>
    <col min="9994" max="10018" width="9.88671875" style="112" customWidth="1"/>
    <col min="10019" max="10247" width="6.109375" style="112"/>
    <col min="10248" max="10248" width="5.109375" style="112" bestFit="1" customWidth="1"/>
    <col min="10249" max="10249" width="10.44140625" style="112" bestFit="1" customWidth="1"/>
    <col min="10250" max="10274" width="9.88671875" style="112" customWidth="1"/>
    <col min="10275" max="10503" width="6.109375" style="112"/>
    <col min="10504" max="10504" width="5.109375" style="112" bestFit="1" customWidth="1"/>
    <col min="10505" max="10505" width="10.44140625" style="112" bestFit="1" customWidth="1"/>
    <col min="10506" max="10530" width="9.88671875" style="112" customWidth="1"/>
    <col min="10531" max="10759" width="6.109375" style="112"/>
    <col min="10760" max="10760" width="5.109375" style="112" bestFit="1" customWidth="1"/>
    <col min="10761" max="10761" width="10.44140625" style="112" bestFit="1" customWidth="1"/>
    <col min="10762" max="10786" width="9.88671875" style="112" customWidth="1"/>
    <col min="10787" max="11015" width="6.109375" style="112"/>
    <col min="11016" max="11016" width="5.109375" style="112" bestFit="1" customWidth="1"/>
    <col min="11017" max="11017" width="10.44140625" style="112" bestFit="1" customWidth="1"/>
    <col min="11018" max="11042" width="9.88671875" style="112" customWidth="1"/>
    <col min="11043" max="11271" width="6.109375" style="112"/>
    <col min="11272" max="11272" width="5.109375" style="112" bestFit="1" customWidth="1"/>
    <col min="11273" max="11273" width="10.44140625" style="112" bestFit="1" customWidth="1"/>
    <col min="11274" max="11298" width="9.88671875" style="112" customWidth="1"/>
    <col min="11299" max="11527" width="6.109375" style="112"/>
    <col min="11528" max="11528" width="5.109375" style="112" bestFit="1" customWidth="1"/>
    <col min="11529" max="11529" width="10.44140625" style="112" bestFit="1" customWidth="1"/>
    <col min="11530" max="11554" width="9.88671875" style="112" customWidth="1"/>
    <col min="11555" max="11783" width="6.109375" style="112"/>
    <col min="11784" max="11784" width="5.109375" style="112" bestFit="1" customWidth="1"/>
    <col min="11785" max="11785" width="10.44140625" style="112" bestFit="1" customWidth="1"/>
    <col min="11786" max="11810" width="9.88671875" style="112" customWidth="1"/>
    <col min="11811" max="12039" width="6.109375" style="112"/>
    <col min="12040" max="12040" width="5.109375" style="112" bestFit="1" customWidth="1"/>
    <col min="12041" max="12041" width="10.44140625" style="112" bestFit="1" customWidth="1"/>
    <col min="12042" max="12066" width="9.88671875" style="112" customWidth="1"/>
    <col min="12067" max="12295" width="6.109375" style="112"/>
    <col min="12296" max="12296" width="5.109375" style="112" bestFit="1" customWidth="1"/>
    <col min="12297" max="12297" width="10.44140625" style="112" bestFit="1" customWidth="1"/>
    <col min="12298" max="12322" width="9.88671875" style="112" customWidth="1"/>
    <col min="12323" max="12551" width="6.109375" style="112"/>
    <col min="12552" max="12552" width="5.109375" style="112" bestFit="1" customWidth="1"/>
    <col min="12553" max="12553" width="10.44140625" style="112" bestFit="1" customWidth="1"/>
    <col min="12554" max="12578" width="9.88671875" style="112" customWidth="1"/>
    <col min="12579" max="12807" width="6.109375" style="112"/>
    <col min="12808" max="12808" width="5.109375" style="112" bestFit="1" customWidth="1"/>
    <col min="12809" max="12809" width="10.44140625" style="112" bestFit="1" customWidth="1"/>
    <col min="12810" max="12834" width="9.88671875" style="112" customWidth="1"/>
    <col min="12835" max="13063" width="6.109375" style="112"/>
    <col min="13064" max="13064" width="5.109375" style="112" bestFit="1" customWidth="1"/>
    <col min="13065" max="13065" width="10.44140625" style="112" bestFit="1" customWidth="1"/>
    <col min="13066" max="13090" width="9.88671875" style="112" customWidth="1"/>
    <col min="13091" max="13319" width="6.109375" style="112"/>
    <col min="13320" max="13320" width="5.109375" style="112" bestFit="1" customWidth="1"/>
    <col min="13321" max="13321" width="10.44140625" style="112" bestFit="1" customWidth="1"/>
    <col min="13322" max="13346" width="9.88671875" style="112" customWidth="1"/>
    <col min="13347" max="13575" width="6.109375" style="112"/>
    <col min="13576" max="13576" width="5.109375" style="112" bestFit="1" customWidth="1"/>
    <col min="13577" max="13577" width="10.44140625" style="112" bestFit="1" customWidth="1"/>
    <col min="13578" max="13602" width="9.88671875" style="112" customWidth="1"/>
    <col min="13603" max="13831" width="6.109375" style="112"/>
    <col min="13832" max="13832" width="5.109375" style="112" bestFit="1" customWidth="1"/>
    <col min="13833" max="13833" width="10.44140625" style="112" bestFit="1" customWidth="1"/>
    <col min="13834" max="13858" width="9.88671875" style="112" customWidth="1"/>
    <col min="13859" max="14087" width="6.109375" style="112"/>
    <col min="14088" max="14088" width="5.109375" style="112" bestFit="1" customWidth="1"/>
    <col min="14089" max="14089" width="10.44140625" style="112" bestFit="1" customWidth="1"/>
    <col min="14090" max="14114" width="9.88671875" style="112" customWidth="1"/>
    <col min="14115" max="14343" width="6.109375" style="112"/>
    <col min="14344" max="14344" width="5.109375" style="112" bestFit="1" customWidth="1"/>
    <col min="14345" max="14345" width="10.44140625" style="112" bestFit="1" customWidth="1"/>
    <col min="14346" max="14370" width="9.88671875" style="112" customWidth="1"/>
    <col min="14371" max="14599" width="6.109375" style="112"/>
    <col min="14600" max="14600" width="5.109375" style="112" bestFit="1" customWidth="1"/>
    <col min="14601" max="14601" width="10.44140625" style="112" bestFit="1" customWidth="1"/>
    <col min="14602" max="14626" width="9.88671875" style="112" customWidth="1"/>
    <col min="14627" max="14855" width="6.109375" style="112"/>
    <col min="14856" max="14856" width="5.109375" style="112" bestFit="1" customWidth="1"/>
    <col min="14857" max="14857" width="10.44140625" style="112" bestFit="1" customWidth="1"/>
    <col min="14858" max="14882" width="9.88671875" style="112" customWidth="1"/>
    <col min="14883" max="15111" width="6.109375" style="112"/>
    <col min="15112" max="15112" width="5.109375" style="112" bestFit="1" customWidth="1"/>
    <col min="15113" max="15113" width="10.44140625" style="112" bestFit="1" customWidth="1"/>
    <col min="15114" max="15138" width="9.88671875" style="112" customWidth="1"/>
    <col min="15139" max="15367" width="6.109375" style="112"/>
    <col min="15368" max="15368" width="5.109375" style="112" bestFit="1" customWidth="1"/>
    <col min="15369" max="15369" width="10.44140625" style="112" bestFit="1" customWidth="1"/>
    <col min="15370" max="15394" width="9.88671875" style="112" customWidth="1"/>
    <col min="15395" max="15623" width="6.109375" style="112"/>
    <col min="15624" max="15624" width="5.109375" style="112" bestFit="1" customWidth="1"/>
    <col min="15625" max="15625" width="10.44140625" style="112" bestFit="1" customWidth="1"/>
    <col min="15626" max="15650" width="9.88671875" style="112" customWidth="1"/>
    <col min="15651" max="15879" width="6.109375" style="112"/>
    <col min="15880" max="15880" width="5.109375" style="112" bestFit="1" customWidth="1"/>
    <col min="15881" max="15881" width="10.44140625" style="112" bestFit="1" customWidth="1"/>
    <col min="15882" max="15906" width="9.88671875" style="112" customWidth="1"/>
    <col min="15907" max="16135" width="6.109375" style="112"/>
    <col min="16136" max="16136" width="5.109375" style="112" bestFit="1" customWidth="1"/>
    <col min="16137" max="16137" width="10.44140625" style="112" bestFit="1" customWidth="1"/>
    <col min="16138" max="16162" width="9.88671875" style="112" customWidth="1"/>
    <col min="16163" max="16384" width="6.109375" style="112"/>
  </cols>
  <sheetData>
    <row r="1" spans="1:34" s="88" customFormat="1" ht="19.2" x14ac:dyDescent="0.2">
      <c r="A1" s="457" t="s">
        <v>192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7"/>
      <c r="AH1" s="457"/>
    </row>
    <row r="2" spans="1:34" s="88" customFormat="1" ht="19.2" x14ac:dyDescent="0.2">
      <c r="A2" s="89"/>
      <c r="B2" s="90"/>
      <c r="C2" s="91"/>
      <c r="AH2" s="91"/>
    </row>
    <row r="3" spans="1:34" s="94" customFormat="1" ht="21.75" customHeight="1" x14ac:dyDescent="0.2">
      <c r="A3" s="92"/>
      <c r="B3" s="93"/>
      <c r="C3" s="458" t="s">
        <v>193</v>
      </c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60"/>
      <c r="O3" s="470" t="s">
        <v>212</v>
      </c>
      <c r="P3" s="473" t="s">
        <v>194</v>
      </c>
      <c r="Q3" s="473"/>
      <c r="R3" s="473"/>
      <c r="S3" s="473"/>
      <c r="T3" s="473"/>
      <c r="U3" s="473"/>
      <c r="V3" s="473"/>
      <c r="W3" s="473"/>
      <c r="X3" s="474"/>
      <c r="Y3" s="472" t="s">
        <v>195</v>
      </c>
      <c r="Z3" s="473"/>
      <c r="AA3" s="474"/>
      <c r="AB3" s="470" t="s">
        <v>196</v>
      </c>
      <c r="AC3" s="470" t="s">
        <v>197</v>
      </c>
      <c r="AD3" s="461" t="s">
        <v>198</v>
      </c>
      <c r="AE3" s="462"/>
      <c r="AF3" s="463"/>
      <c r="AG3" s="470" t="s">
        <v>199</v>
      </c>
      <c r="AH3" s="464" t="s">
        <v>191</v>
      </c>
    </row>
    <row r="4" spans="1:34" s="94" customFormat="1" ht="34.5" customHeight="1" x14ac:dyDescent="0.2">
      <c r="A4" s="95"/>
      <c r="B4" s="96"/>
      <c r="C4" s="97" t="s">
        <v>200</v>
      </c>
      <c r="D4" s="98" t="s">
        <v>201</v>
      </c>
      <c r="E4" s="98" t="s">
        <v>202</v>
      </c>
      <c r="F4" s="98" t="s">
        <v>203</v>
      </c>
      <c r="G4" s="98" t="s">
        <v>204</v>
      </c>
      <c r="H4" s="99" t="s">
        <v>205</v>
      </c>
      <c r="I4" s="99" t="s">
        <v>206</v>
      </c>
      <c r="J4" s="99" t="s">
        <v>207</v>
      </c>
      <c r="K4" s="99" t="s">
        <v>208</v>
      </c>
      <c r="L4" s="98" t="s">
        <v>209</v>
      </c>
      <c r="M4" s="99" t="s">
        <v>210</v>
      </c>
      <c r="N4" s="100" t="s">
        <v>211</v>
      </c>
      <c r="O4" s="471"/>
      <c r="P4" s="97" t="s">
        <v>213</v>
      </c>
      <c r="Q4" s="98" t="s">
        <v>214</v>
      </c>
      <c r="R4" s="98" t="s">
        <v>215</v>
      </c>
      <c r="S4" s="99" t="s">
        <v>283</v>
      </c>
      <c r="T4" s="296" t="s">
        <v>284</v>
      </c>
      <c r="U4" s="99" t="s">
        <v>285</v>
      </c>
      <c r="V4" s="233" t="s">
        <v>286</v>
      </c>
      <c r="W4" s="234" t="s">
        <v>290</v>
      </c>
      <c r="X4" s="100" t="s">
        <v>211</v>
      </c>
      <c r="Y4" s="120" t="s">
        <v>216</v>
      </c>
      <c r="Z4" s="121" t="s">
        <v>217</v>
      </c>
      <c r="AA4" s="122" t="s">
        <v>287</v>
      </c>
      <c r="AB4" s="471"/>
      <c r="AC4" s="471"/>
      <c r="AD4" s="185" t="s">
        <v>289</v>
      </c>
      <c r="AE4" s="184" t="s">
        <v>288</v>
      </c>
      <c r="AF4" s="123" t="s">
        <v>211</v>
      </c>
      <c r="AG4" s="471"/>
      <c r="AH4" s="465"/>
    </row>
    <row r="5" spans="1:34" s="102" customFormat="1" ht="24.9" customHeight="1" x14ac:dyDescent="0.2">
      <c r="A5" s="466" t="s">
        <v>218</v>
      </c>
      <c r="B5" s="101" t="s">
        <v>219</v>
      </c>
      <c r="C5" s="125">
        <v>45</v>
      </c>
      <c r="D5" s="172">
        <v>102</v>
      </c>
      <c r="E5" s="172">
        <v>912</v>
      </c>
      <c r="F5" s="172">
        <v>424</v>
      </c>
      <c r="G5" s="172">
        <v>10</v>
      </c>
      <c r="H5" s="173"/>
      <c r="I5" s="173"/>
      <c r="J5" s="173"/>
      <c r="K5" s="173"/>
      <c r="L5" s="172">
        <v>2</v>
      </c>
      <c r="M5" s="173"/>
      <c r="N5" s="124">
        <v>2</v>
      </c>
      <c r="O5" s="230">
        <v>2</v>
      </c>
      <c r="P5" s="150">
        <v>14</v>
      </c>
      <c r="Q5" s="232">
        <v>0</v>
      </c>
      <c r="R5" s="232">
        <v>0</v>
      </c>
      <c r="S5" s="172"/>
      <c r="T5" s="232"/>
      <c r="U5" s="232"/>
      <c r="V5" s="232"/>
      <c r="W5" s="232"/>
      <c r="X5" s="235">
        <v>42</v>
      </c>
      <c r="Y5" s="125">
        <v>175</v>
      </c>
      <c r="Z5" s="124">
        <v>12</v>
      </c>
      <c r="AA5" s="126"/>
      <c r="AB5" s="126">
        <v>0</v>
      </c>
      <c r="AC5" s="126">
        <v>0</v>
      </c>
      <c r="AD5" s="237">
        <v>12</v>
      </c>
      <c r="AE5" s="232"/>
      <c r="AF5" s="235">
        <v>0</v>
      </c>
      <c r="AG5" s="127">
        <v>0</v>
      </c>
      <c r="AH5" s="186">
        <f>SUM(C5:AG5)</f>
        <v>1754</v>
      </c>
    </row>
    <row r="6" spans="1:34" s="102" customFormat="1" ht="24.9" customHeight="1" x14ac:dyDescent="0.2">
      <c r="A6" s="467"/>
      <c r="B6" s="103" t="s">
        <v>187</v>
      </c>
      <c r="C6" s="129">
        <v>45</v>
      </c>
      <c r="D6" s="174">
        <v>102</v>
      </c>
      <c r="E6" s="174">
        <v>1074</v>
      </c>
      <c r="F6" s="174">
        <v>453</v>
      </c>
      <c r="G6" s="174">
        <v>10</v>
      </c>
      <c r="H6" s="175"/>
      <c r="I6" s="175"/>
      <c r="J6" s="175"/>
      <c r="K6" s="175"/>
      <c r="L6" s="174">
        <v>2</v>
      </c>
      <c r="M6" s="176"/>
      <c r="N6" s="128">
        <v>2</v>
      </c>
      <c r="O6" s="130">
        <v>6</v>
      </c>
      <c r="P6" s="152">
        <v>14</v>
      </c>
      <c r="Q6" s="174">
        <v>0</v>
      </c>
      <c r="R6" s="174">
        <v>0</v>
      </c>
      <c r="S6" s="183"/>
      <c r="T6" s="174"/>
      <c r="U6" s="174"/>
      <c r="V6" s="174"/>
      <c r="W6" s="174"/>
      <c r="X6" s="128">
        <v>42</v>
      </c>
      <c r="Y6" s="129">
        <v>198</v>
      </c>
      <c r="Z6" s="128">
        <v>12</v>
      </c>
      <c r="AA6" s="130"/>
      <c r="AB6" s="130">
        <v>0</v>
      </c>
      <c r="AC6" s="130">
        <v>0</v>
      </c>
      <c r="AD6" s="148">
        <v>14</v>
      </c>
      <c r="AE6" s="174"/>
      <c r="AF6" s="128">
        <v>0</v>
      </c>
      <c r="AG6" s="131">
        <v>0</v>
      </c>
      <c r="AH6" s="187">
        <f t="shared" ref="AH6:AH39" si="0">SUM(C6:AG6)</f>
        <v>1974</v>
      </c>
    </row>
    <row r="7" spans="1:34" s="102" customFormat="1" ht="24.9" customHeight="1" x14ac:dyDescent="0.2">
      <c r="A7" s="468" t="s">
        <v>220</v>
      </c>
      <c r="B7" s="104" t="s">
        <v>219</v>
      </c>
      <c r="C7" s="133">
        <v>71</v>
      </c>
      <c r="D7" s="177">
        <v>121</v>
      </c>
      <c r="E7" s="177">
        <v>2025</v>
      </c>
      <c r="F7" s="177">
        <v>264</v>
      </c>
      <c r="G7" s="177">
        <v>90</v>
      </c>
      <c r="H7" s="178"/>
      <c r="I7" s="178"/>
      <c r="J7" s="178"/>
      <c r="K7" s="178"/>
      <c r="L7" s="177">
        <v>0</v>
      </c>
      <c r="M7" s="172"/>
      <c r="N7" s="132">
        <v>12</v>
      </c>
      <c r="O7" s="230">
        <v>0</v>
      </c>
      <c r="P7" s="236">
        <v>11</v>
      </c>
      <c r="Q7" s="232">
        <v>9</v>
      </c>
      <c r="R7" s="232">
        <v>28</v>
      </c>
      <c r="S7" s="232"/>
      <c r="T7" s="232"/>
      <c r="U7" s="232"/>
      <c r="V7" s="172"/>
      <c r="W7" s="232"/>
      <c r="X7" s="235">
        <v>56</v>
      </c>
      <c r="Y7" s="133">
        <v>358</v>
      </c>
      <c r="Z7" s="134">
        <v>28</v>
      </c>
      <c r="AA7" s="135"/>
      <c r="AB7" s="135">
        <v>0</v>
      </c>
      <c r="AC7" s="135">
        <v>0</v>
      </c>
      <c r="AD7" s="237">
        <v>28</v>
      </c>
      <c r="AE7" s="232"/>
      <c r="AF7" s="235">
        <v>8</v>
      </c>
      <c r="AG7" s="132">
        <v>0</v>
      </c>
      <c r="AH7" s="188">
        <f t="shared" si="0"/>
        <v>3109</v>
      </c>
    </row>
    <row r="8" spans="1:34" s="102" customFormat="1" ht="24.9" customHeight="1" x14ac:dyDescent="0.2">
      <c r="A8" s="468"/>
      <c r="B8" s="105" t="s">
        <v>187</v>
      </c>
      <c r="C8" s="137">
        <v>71</v>
      </c>
      <c r="D8" s="179">
        <v>125</v>
      </c>
      <c r="E8" s="179">
        <v>2407</v>
      </c>
      <c r="F8" s="179">
        <v>335</v>
      </c>
      <c r="G8" s="179">
        <v>90</v>
      </c>
      <c r="H8" s="176"/>
      <c r="I8" s="176"/>
      <c r="J8" s="176"/>
      <c r="K8" s="176"/>
      <c r="L8" s="179">
        <v>0</v>
      </c>
      <c r="M8" s="174"/>
      <c r="N8" s="136">
        <v>12</v>
      </c>
      <c r="O8" s="130">
        <v>0</v>
      </c>
      <c r="P8" s="148">
        <v>12</v>
      </c>
      <c r="Q8" s="174">
        <v>9</v>
      </c>
      <c r="R8" s="174">
        <v>28</v>
      </c>
      <c r="S8" s="174"/>
      <c r="T8" s="174"/>
      <c r="U8" s="174"/>
      <c r="V8" s="183"/>
      <c r="W8" s="174"/>
      <c r="X8" s="128">
        <v>58</v>
      </c>
      <c r="Y8" s="137">
        <v>358</v>
      </c>
      <c r="Z8" s="138">
        <v>28</v>
      </c>
      <c r="AA8" s="139"/>
      <c r="AB8" s="139">
        <v>0</v>
      </c>
      <c r="AC8" s="139">
        <v>0</v>
      </c>
      <c r="AD8" s="148">
        <v>40</v>
      </c>
      <c r="AE8" s="174"/>
      <c r="AF8" s="128">
        <v>0</v>
      </c>
      <c r="AG8" s="136">
        <v>8</v>
      </c>
      <c r="AH8" s="189">
        <f t="shared" si="0"/>
        <v>3581</v>
      </c>
    </row>
    <row r="9" spans="1:34" s="102" customFormat="1" ht="24.9" customHeight="1" x14ac:dyDescent="0.2">
      <c r="A9" s="466" t="s">
        <v>221</v>
      </c>
      <c r="B9" s="101" t="s">
        <v>219</v>
      </c>
      <c r="C9" s="125">
        <v>68</v>
      </c>
      <c r="D9" s="172">
        <v>49</v>
      </c>
      <c r="E9" s="172">
        <v>2722</v>
      </c>
      <c r="F9" s="172">
        <v>542</v>
      </c>
      <c r="G9" s="172">
        <v>68</v>
      </c>
      <c r="H9" s="173"/>
      <c r="I9" s="173"/>
      <c r="J9" s="173"/>
      <c r="K9" s="173"/>
      <c r="L9" s="172">
        <v>0</v>
      </c>
      <c r="M9" s="172"/>
      <c r="N9" s="127">
        <v>13</v>
      </c>
      <c r="O9" s="230">
        <v>0</v>
      </c>
      <c r="P9" s="236">
        <v>5</v>
      </c>
      <c r="Q9" s="232">
        <v>5</v>
      </c>
      <c r="R9" s="232">
        <v>13</v>
      </c>
      <c r="S9" s="232"/>
      <c r="T9" s="232"/>
      <c r="U9" s="232"/>
      <c r="V9" s="232"/>
      <c r="W9" s="232"/>
      <c r="X9" s="235">
        <v>25</v>
      </c>
      <c r="Y9" s="125">
        <v>144</v>
      </c>
      <c r="Z9" s="124">
        <v>36</v>
      </c>
      <c r="AA9" s="126"/>
      <c r="AB9" s="126">
        <v>0</v>
      </c>
      <c r="AC9" s="126">
        <v>3</v>
      </c>
      <c r="AD9" s="237">
        <v>23</v>
      </c>
      <c r="AE9" s="232"/>
      <c r="AF9" s="124">
        <v>0</v>
      </c>
      <c r="AG9" s="127">
        <v>2</v>
      </c>
      <c r="AH9" s="186">
        <f t="shared" si="0"/>
        <v>3718</v>
      </c>
    </row>
    <row r="10" spans="1:34" s="102" customFormat="1" ht="24.9" customHeight="1" x14ac:dyDescent="0.2">
      <c r="A10" s="467"/>
      <c r="B10" s="103" t="s">
        <v>187</v>
      </c>
      <c r="C10" s="129">
        <v>72</v>
      </c>
      <c r="D10" s="174">
        <v>49</v>
      </c>
      <c r="E10" s="174">
        <v>3004</v>
      </c>
      <c r="F10" s="174">
        <v>700</v>
      </c>
      <c r="G10" s="174">
        <v>74</v>
      </c>
      <c r="H10" s="175"/>
      <c r="I10" s="175"/>
      <c r="J10" s="175"/>
      <c r="K10" s="175"/>
      <c r="L10" s="174">
        <v>0</v>
      </c>
      <c r="M10" s="174"/>
      <c r="N10" s="131">
        <v>13</v>
      </c>
      <c r="O10" s="130">
        <v>0</v>
      </c>
      <c r="P10" s="148">
        <v>5</v>
      </c>
      <c r="Q10" s="174">
        <v>6</v>
      </c>
      <c r="R10" s="174">
        <v>13</v>
      </c>
      <c r="S10" s="174"/>
      <c r="T10" s="174"/>
      <c r="U10" s="174"/>
      <c r="V10" s="174"/>
      <c r="W10" s="174"/>
      <c r="X10" s="128">
        <v>25</v>
      </c>
      <c r="Y10" s="129">
        <v>164</v>
      </c>
      <c r="Z10" s="128">
        <v>36</v>
      </c>
      <c r="AA10" s="130"/>
      <c r="AB10" s="130">
        <v>0</v>
      </c>
      <c r="AC10" s="130">
        <v>3</v>
      </c>
      <c r="AD10" s="148">
        <v>39</v>
      </c>
      <c r="AE10" s="174"/>
      <c r="AF10" s="238">
        <v>0</v>
      </c>
      <c r="AG10" s="131">
        <v>2</v>
      </c>
      <c r="AH10" s="187">
        <f t="shared" si="0"/>
        <v>4205</v>
      </c>
    </row>
    <row r="11" spans="1:34" s="102" customFormat="1" ht="24.9" customHeight="1" x14ac:dyDescent="0.2">
      <c r="A11" s="468" t="s">
        <v>222</v>
      </c>
      <c r="B11" s="104" t="s">
        <v>219</v>
      </c>
      <c r="C11" s="133">
        <v>133</v>
      </c>
      <c r="D11" s="177">
        <v>81</v>
      </c>
      <c r="E11" s="177">
        <v>3526</v>
      </c>
      <c r="F11" s="177">
        <v>1665</v>
      </c>
      <c r="G11" s="177">
        <v>108</v>
      </c>
      <c r="H11" s="178"/>
      <c r="I11" s="178"/>
      <c r="J11" s="178"/>
      <c r="K11" s="178"/>
      <c r="L11" s="177">
        <v>0</v>
      </c>
      <c r="M11" s="172"/>
      <c r="N11" s="132">
        <v>14</v>
      </c>
      <c r="O11" s="126">
        <v>0</v>
      </c>
      <c r="P11" s="236">
        <v>3</v>
      </c>
      <c r="Q11" s="232">
        <v>4</v>
      </c>
      <c r="R11" s="172">
        <v>12</v>
      </c>
      <c r="S11" s="232"/>
      <c r="T11" s="172"/>
      <c r="U11" s="232"/>
      <c r="V11" s="232"/>
      <c r="W11" s="232"/>
      <c r="X11" s="235">
        <v>9</v>
      </c>
      <c r="Y11" s="133">
        <v>252</v>
      </c>
      <c r="Z11" s="134">
        <v>10</v>
      </c>
      <c r="AA11" s="135"/>
      <c r="AB11" s="135">
        <v>100</v>
      </c>
      <c r="AC11" s="135">
        <v>0</v>
      </c>
      <c r="AD11" s="237">
        <v>11</v>
      </c>
      <c r="AE11" s="232"/>
      <c r="AF11" s="235">
        <v>0</v>
      </c>
      <c r="AG11" s="132">
        <v>12</v>
      </c>
      <c r="AH11" s="188">
        <f t="shared" si="0"/>
        <v>5940</v>
      </c>
    </row>
    <row r="12" spans="1:34" s="102" customFormat="1" ht="24.9" customHeight="1" x14ac:dyDescent="0.2">
      <c r="A12" s="468"/>
      <c r="B12" s="105" t="s">
        <v>187</v>
      </c>
      <c r="C12" s="137">
        <v>136</v>
      </c>
      <c r="D12" s="179">
        <v>108</v>
      </c>
      <c r="E12" s="179">
        <v>3631</v>
      </c>
      <c r="F12" s="179">
        <v>1881</v>
      </c>
      <c r="G12" s="179">
        <v>120</v>
      </c>
      <c r="H12" s="176"/>
      <c r="I12" s="176"/>
      <c r="J12" s="176"/>
      <c r="K12" s="176"/>
      <c r="L12" s="179">
        <v>0</v>
      </c>
      <c r="M12" s="174"/>
      <c r="N12" s="136">
        <v>14</v>
      </c>
      <c r="O12" s="153">
        <v>0</v>
      </c>
      <c r="P12" s="148">
        <v>3</v>
      </c>
      <c r="Q12" s="174">
        <v>12</v>
      </c>
      <c r="R12" s="183">
        <v>12</v>
      </c>
      <c r="S12" s="174"/>
      <c r="T12" s="183"/>
      <c r="U12" s="174"/>
      <c r="V12" s="174"/>
      <c r="W12" s="174"/>
      <c r="X12" s="128">
        <v>9</v>
      </c>
      <c r="Y12" s="137">
        <v>286</v>
      </c>
      <c r="Z12" s="138">
        <v>12</v>
      </c>
      <c r="AA12" s="139"/>
      <c r="AB12" s="139">
        <v>100</v>
      </c>
      <c r="AC12" s="139">
        <v>0</v>
      </c>
      <c r="AD12" s="148">
        <v>14</v>
      </c>
      <c r="AE12" s="174"/>
      <c r="AF12" s="128">
        <v>0</v>
      </c>
      <c r="AG12" s="136">
        <v>12</v>
      </c>
      <c r="AH12" s="189">
        <f t="shared" si="0"/>
        <v>6350</v>
      </c>
    </row>
    <row r="13" spans="1:34" s="102" customFormat="1" ht="24.9" customHeight="1" x14ac:dyDescent="0.2">
      <c r="A13" s="466" t="s">
        <v>223</v>
      </c>
      <c r="B13" s="101" t="s">
        <v>219</v>
      </c>
      <c r="C13" s="125">
        <v>105</v>
      </c>
      <c r="D13" s="172">
        <v>189</v>
      </c>
      <c r="E13" s="172">
        <v>2661</v>
      </c>
      <c r="F13" s="172">
        <v>1925</v>
      </c>
      <c r="G13" s="172">
        <v>62</v>
      </c>
      <c r="H13" s="173"/>
      <c r="I13" s="173"/>
      <c r="J13" s="173"/>
      <c r="K13" s="173"/>
      <c r="L13" s="172">
        <v>1</v>
      </c>
      <c r="M13" s="172"/>
      <c r="N13" s="127">
        <v>38</v>
      </c>
      <c r="O13" s="126">
        <v>0</v>
      </c>
      <c r="P13" s="236">
        <v>6</v>
      </c>
      <c r="Q13" s="232">
        <v>3</v>
      </c>
      <c r="R13" s="232">
        <v>16</v>
      </c>
      <c r="S13" s="232"/>
      <c r="T13" s="232"/>
      <c r="U13" s="232"/>
      <c r="V13" s="232"/>
      <c r="W13" s="172"/>
      <c r="X13" s="235">
        <v>12</v>
      </c>
      <c r="Y13" s="125">
        <v>114</v>
      </c>
      <c r="Z13" s="124">
        <v>71</v>
      </c>
      <c r="AA13" s="126"/>
      <c r="AB13" s="126">
        <v>0</v>
      </c>
      <c r="AC13" s="126">
        <v>0</v>
      </c>
      <c r="AD13" s="237">
        <v>100</v>
      </c>
      <c r="AE13" s="232"/>
      <c r="AF13" s="235">
        <v>0</v>
      </c>
      <c r="AG13" s="127">
        <v>3</v>
      </c>
      <c r="AH13" s="186">
        <f t="shared" si="0"/>
        <v>5306</v>
      </c>
    </row>
    <row r="14" spans="1:34" s="102" customFormat="1" ht="24.9" customHeight="1" x14ac:dyDescent="0.2">
      <c r="A14" s="467"/>
      <c r="B14" s="103" t="s">
        <v>187</v>
      </c>
      <c r="C14" s="129">
        <v>106</v>
      </c>
      <c r="D14" s="174">
        <v>191</v>
      </c>
      <c r="E14" s="174">
        <v>2747</v>
      </c>
      <c r="F14" s="174">
        <v>2150</v>
      </c>
      <c r="G14" s="174">
        <v>72</v>
      </c>
      <c r="H14" s="175"/>
      <c r="I14" s="175"/>
      <c r="J14" s="175"/>
      <c r="K14" s="175"/>
      <c r="L14" s="174">
        <v>1</v>
      </c>
      <c r="M14" s="174"/>
      <c r="N14" s="131">
        <v>38</v>
      </c>
      <c r="O14" s="153">
        <v>0</v>
      </c>
      <c r="P14" s="148">
        <v>8</v>
      </c>
      <c r="Q14" s="174">
        <v>3</v>
      </c>
      <c r="R14" s="174">
        <v>17</v>
      </c>
      <c r="S14" s="174"/>
      <c r="T14" s="174"/>
      <c r="U14" s="174"/>
      <c r="V14" s="174"/>
      <c r="W14" s="183"/>
      <c r="X14" s="128">
        <v>14</v>
      </c>
      <c r="Y14" s="129">
        <v>122</v>
      </c>
      <c r="Z14" s="128">
        <v>71</v>
      </c>
      <c r="AA14" s="130"/>
      <c r="AB14" s="130">
        <v>0</v>
      </c>
      <c r="AC14" s="130">
        <v>0</v>
      </c>
      <c r="AD14" s="148">
        <v>135</v>
      </c>
      <c r="AE14" s="174"/>
      <c r="AF14" s="128">
        <v>0</v>
      </c>
      <c r="AG14" s="131">
        <v>3</v>
      </c>
      <c r="AH14" s="187">
        <f t="shared" si="0"/>
        <v>5678</v>
      </c>
    </row>
    <row r="15" spans="1:34" s="102" customFormat="1" ht="24.9" customHeight="1" x14ac:dyDescent="0.2">
      <c r="A15" s="466" t="s">
        <v>177</v>
      </c>
      <c r="B15" s="101" t="s">
        <v>219</v>
      </c>
      <c r="C15" s="141">
        <v>152</v>
      </c>
      <c r="D15" s="180">
        <v>549</v>
      </c>
      <c r="E15" s="180">
        <v>3386</v>
      </c>
      <c r="F15" s="180">
        <v>2980</v>
      </c>
      <c r="G15" s="180">
        <v>89</v>
      </c>
      <c r="H15" s="173"/>
      <c r="I15" s="173"/>
      <c r="J15" s="173"/>
      <c r="K15" s="173"/>
      <c r="L15" s="180">
        <v>0</v>
      </c>
      <c r="M15" s="172"/>
      <c r="N15" s="140">
        <v>66</v>
      </c>
      <c r="O15" s="143">
        <v>2</v>
      </c>
      <c r="P15" s="246">
        <v>26</v>
      </c>
      <c r="Q15" s="180">
        <v>12</v>
      </c>
      <c r="R15" s="240">
        <v>2</v>
      </c>
      <c r="S15" s="240"/>
      <c r="T15" s="240"/>
      <c r="U15" s="240"/>
      <c r="V15" s="240"/>
      <c r="W15" s="240"/>
      <c r="X15" s="142">
        <v>20</v>
      </c>
      <c r="Y15" s="141">
        <v>119</v>
      </c>
      <c r="Z15" s="142">
        <v>21</v>
      </c>
      <c r="AA15" s="143"/>
      <c r="AB15" s="143">
        <v>0</v>
      </c>
      <c r="AC15" s="143">
        <v>0</v>
      </c>
      <c r="AD15" s="241">
        <v>154</v>
      </c>
      <c r="AE15" s="240"/>
      <c r="AF15" s="239">
        <v>4</v>
      </c>
      <c r="AG15" s="140">
        <v>61</v>
      </c>
      <c r="AH15" s="190">
        <f t="shared" si="0"/>
        <v>7643</v>
      </c>
    </row>
    <row r="16" spans="1:34" s="102" customFormat="1" ht="24.9" customHeight="1" x14ac:dyDescent="0.2">
      <c r="A16" s="469"/>
      <c r="B16" s="103" t="s">
        <v>187</v>
      </c>
      <c r="C16" s="145">
        <v>154</v>
      </c>
      <c r="D16" s="181">
        <v>573</v>
      </c>
      <c r="E16" s="181">
        <v>3805</v>
      </c>
      <c r="F16" s="181">
        <v>3872</v>
      </c>
      <c r="G16" s="181">
        <v>103</v>
      </c>
      <c r="H16" s="175"/>
      <c r="I16" s="175"/>
      <c r="J16" s="175"/>
      <c r="K16" s="175"/>
      <c r="L16" s="181">
        <v>0</v>
      </c>
      <c r="M16" s="174"/>
      <c r="N16" s="144">
        <v>66</v>
      </c>
      <c r="O16" s="231">
        <v>8</v>
      </c>
      <c r="P16" s="245">
        <v>36</v>
      </c>
      <c r="Q16" s="244">
        <v>29</v>
      </c>
      <c r="R16" s="181">
        <v>4</v>
      </c>
      <c r="S16" s="181"/>
      <c r="T16" s="181"/>
      <c r="U16" s="181"/>
      <c r="V16" s="181"/>
      <c r="W16" s="181"/>
      <c r="X16" s="243">
        <v>24</v>
      </c>
      <c r="Y16" s="145">
        <v>129</v>
      </c>
      <c r="Z16" s="146">
        <v>21</v>
      </c>
      <c r="AA16" s="147"/>
      <c r="AB16" s="147">
        <v>0</v>
      </c>
      <c r="AC16" s="147">
        <v>0</v>
      </c>
      <c r="AD16" s="242">
        <v>298</v>
      </c>
      <c r="AE16" s="181"/>
      <c r="AF16" s="146">
        <v>4</v>
      </c>
      <c r="AG16" s="144">
        <v>61</v>
      </c>
      <c r="AH16" s="191">
        <f t="shared" si="0"/>
        <v>9187</v>
      </c>
    </row>
    <row r="17" spans="1:34" s="102" customFormat="1" ht="24.9" customHeight="1" x14ac:dyDescent="0.2">
      <c r="A17" s="466" t="s">
        <v>224</v>
      </c>
      <c r="B17" s="101" t="s">
        <v>219</v>
      </c>
      <c r="C17" s="125">
        <v>161</v>
      </c>
      <c r="D17" s="172">
        <v>759</v>
      </c>
      <c r="E17" s="172">
        <v>3912</v>
      </c>
      <c r="F17" s="172">
        <v>3393</v>
      </c>
      <c r="G17" s="172">
        <v>353</v>
      </c>
      <c r="H17" s="173"/>
      <c r="I17" s="173"/>
      <c r="J17" s="173"/>
      <c r="K17" s="173"/>
      <c r="L17" s="172">
        <v>1</v>
      </c>
      <c r="M17" s="172"/>
      <c r="N17" s="127">
        <v>161</v>
      </c>
      <c r="O17" s="230">
        <v>24</v>
      </c>
      <c r="P17" s="236">
        <v>36</v>
      </c>
      <c r="Q17" s="172">
        <v>102</v>
      </c>
      <c r="R17" s="172">
        <v>94</v>
      </c>
      <c r="S17" s="172"/>
      <c r="T17" s="232"/>
      <c r="U17" s="232"/>
      <c r="V17" s="232"/>
      <c r="W17" s="172"/>
      <c r="X17" s="124">
        <v>492</v>
      </c>
      <c r="Y17" s="125">
        <v>202</v>
      </c>
      <c r="Z17" s="173">
        <v>196</v>
      </c>
      <c r="AA17" s="124"/>
      <c r="AB17" s="126">
        <v>0</v>
      </c>
      <c r="AC17" s="126">
        <v>1</v>
      </c>
      <c r="AD17" s="237">
        <v>818</v>
      </c>
      <c r="AE17" s="172"/>
      <c r="AF17" s="235">
        <v>71</v>
      </c>
      <c r="AG17" s="127">
        <v>127</v>
      </c>
      <c r="AH17" s="190">
        <f t="shared" si="0"/>
        <v>10903</v>
      </c>
    </row>
    <row r="18" spans="1:34" s="102" customFormat="1" ht="24.9" customHeight="1" x14ac:dyDescent="0.2">
      <c r="A18" s="469"/>
      <c r="B18" s="106" t="s">
        <v>187</v>
      </c>
      <c r="C18" s="182">
        <v>161</v>
      </c>
      <c r="D18" s="174">
        <v>787</v>
      </c>
      <c r="E18" s="174">
        <v>4288</v>
      </c>
      <c r="F18" s="174">
        <v>4306</v>
      </c>
      <c r="G18" s="174">
        <v>382</v>
      </c>
      <c r="H18" s="175"/>
      <c r="I18" s="175"/>
      <c r="J18" s="175"/>
      <c r="K18" s="175"/>
      <c r="L18" s="174">
        <v>1</v>
      </c>
      <c r="M18" s="174"/>
      <c r="N18" s="131">
        <v>161</v>
      </c>
      <c r="O18" s="130">
        <v>24</v>
      </c>
      <c r="P18" s="148">
        <v>41</v>
      </c>
      <c r="Q18" s="183">
        <v>103</v>
      </c>
      <c r="R18" s="183">
        <v>100</v>
      </c>
      <c r="S18" s="183"/>
      <c r="T18" s="174"/>
      <c r="U18" s="174"/>
      <c r="V18" s="174"/>
      <c r="W18" s="183"/>
      <c r="X18" s="238">
        <v>506</v>
      </c>
      <c r="Y18" s="148">
        <v>204</v>
      </c>
      <c r="Z18" s="156">
        <v>198</v>
      </c>
      <c r="AA18" s="128"/>
      <c r="AB18" s="130">
        <v>0</v>
      </c>
      <c r="AC18" s="130">
        <v>1</v>
      </c>
      <c r="AD18" s="148">
        <v>4243</v>
      </c>
      <c r="AE18" s="183"/>
      <c r="AF18" s="128">
        <v>91</v>
      </c>
      <c r="AG18" s="149">
        <v>142</v>
      </c>
      <c r="AH18" s="192">
        <f t="shared" si="0"/>
        <v>15739</v>
      </c>
    </row>
    <row r="19" spans="1:34" s="102" customFormat="1" ht="24.9" customHeight="1" x14ac:dyDescent="0.2">
      <c r="A19" s="466" t="s">
        <v>225</v>
      </c>
      <c r="B19" s="107" t="s">
        <v>219</v>
      </c>
      <c r="C19" s="125">
        <v>234</v>
      </c>
      <c r="D19" s="125">
        <v>3133</v>
      </c>
      <c r="E19" s="172">
        <v>3733</v>
      </c>
      <c r="F19" s="172">
        <v>3017</v>
      </c>
      <c r="G19" s="172">
        <v>513</v>
      </c>
      <c r="H19" s="172"/>
      <c r="I19" s="172"/>
      <c r="J19" s="172"/>
      <c r="K19" s="172"/>
      <c r="L19" s="172">
        <v>8</v>
      </c>
      <c r="M19" s="172"/>
      <c r="N19" s="127">
        <v>412</v>
      </c>
      <c r="O19" s="230">
        <v>27</v>
      </c>
      <c r="P19" s="236">
        <v>72</v>
      </c>
      <c r="Q19" s="232">
        <v>32</v>
      </c>
      <c r="R19" s="232">
        <v>15</v>
      </c>
      <c r="S19" s="232"/>
      <c r="T19" s="232"/>
      <c r="U19" s="232"/>
      <c r="V19" s="232"/>
      <c r="W19" s="232"/>
      <c r="X19" s="235">
        <v>155</v>
      </c>
      <c r="Y19" s="150">
        <v>185</v>
      </c>
      <c r="Z19" s="254">
        <v>48</v>
      </c>
      <c r="AA19" s="124"/>
      <c r="AB19" s="127">
        <v>7</v>
      </c>
      <c r="AC19" s="127">
        <v>1</v>
      </c>
      <c r="AD19" s="150">
        <v>1754</v>
      </c>
      <c r="AE19" s="232"/>
      <c r="AF19" s="235">
        <v>39</v>
      </c>
      <c r="AG19" s="127">
        <v>41</v>
      </c>
      <c r="AH19" s="186">
        <f t="shared" si="0"/>
        <v>13426</v>
      </c>
    </row>
    <row r="20" spans="1:34" s="102" customFormat="1" ht="24.9" customHeight="1" x14ac:dyDescent="0.2">
      <c r="A20" s="467"/>
      <c r="B20" s="108" t="s">
        <v>187</v>
      </c>
      <c r="C20" s="152">
        <v>386</v>
      </c>
      <c r="D20" s="152">
        <v>4619</v>
      </c>
      <c r="E20" s="183">
        <v>4561</v>
      </c>
      <c r="F20" s="183">
        <v>4397</v>
      </c>
      <c r="G20" s="183">
        <v>731</v>
      </c>
      <c r="H20" s="183"/>
      <c r="I20" s="183"/>
      <c r="J20" s="183"/>
      <c r="K20" s="183"/>
      <c r="L20" s="183">
        <v>13</v>
      </c>
      <c r="M20" s="174"/>
      <c r="N20" s="149">
        <v>444</v>
      </c>
      <c r="O20" s="130">
        <v>76</v>
      </c>
      <c r="P20" s="148">
        <v>181</v>
      </c>
      <c r="Q20" s="174">
        <v>122</v>
      </c>
      <c r="R20" s="174">
        <v>74</v>
      </c>
      <c r="S20" s="174"/>
      <c r="T20" s="174"/>
      <c r="U20" s="174"/>
      <c r="V20" s="174"/>
      <c r="W20" s="174"/>
      <c r="X20" s="128">
        <v>679</v>
      </c>
      <c r="Y20" s="151">
        <v>430</v>
      </c>
      <c r="Z20" s="174">
        <v>201</v>
      </c>
      <c r="AA20" s="149"/>
      <c r="AB20" s="149">
        <v>7</v>
      </c>
      <c r="AC20" s="149">
        <v>1</v>
      </c>
      <c r="AD20" s="151">
        <v>8960</v>
      </c>
      <c r="AE20" s="174"/>
      <c r="AF20" s="128">
        <v>83</v>
      </c>
      <c r="AG20" s="149">
        <v>41</v>
      </c>
      <c r="AH20" s="192">
        <f t="shared" si="0"/>
        <v>26006</v>
      </c>
    </row>
    <row r="21" spans="1:34" s="102" customFormat="1" ht="24.9" customHeight="1" x14ac:dyDescent="0.2">
      <c r="A21" s="455" t="s">
        <v>226</v>
      </c>
      <c r="B21" s="107" t="s">
        <v>227</v>
      </c>
      <c r="C21" s="125">
        <v>639</v>
      </c>
      <c r="D21" s="172">
        <v>2224</v>
      </c>
      <c r="E21" s="172">
        <v>4524</v>
      </c>
      <c r="F21" s="172">
        <v>4781</v>
      </c>
      <c r="G21" s="172">
        <v>628</v>
      </c>
      <c r="H21" s="172">
        <v>81</v>
      </c>
      <c r="I21" s="172">
        <v>93</v>
      </c>
      <c r="J21" s="172"/>
      <c r="K21" s="172"/>
      <c r="L21" s="172">
        <v>33</v>
      </c>
      <c r="M21" s="172"/>
      <c r="N21" s="127">
        <v>918</v>
      </c>
      <c r="O21" s="230">
        <v>27</v>
      </c>
      <c r="P21" s="150">
        <v>102</v>
      </c>
      <c r="Q21" s="232">
        <v>15</v>
      </c>
      <c r="R21" s="172">
        <v>14</v>
      </c>
      <c r="S21" s="172"/>
      <c r="T21" s="232"/>
      <c r="U21" s="232"/>
      <c r="V21" s="232"/>
      <c r="W21" s="232"/>
      <c r="X21" s="124">
        <v>52</v>
      </c>
      <c r="Y21" s="125">
        <v>223</v>
      </c>
      <c r="Z21" s="254">
        <v>28</v>
      </c>
      <c r="AA21" s="124"/>
      <c r="AB21" s="127">
        <v>0</v>
      </c>
      <c r="AC21" s="126">
        <v>2</v>
      </c>
      <c r="AD21" s="237">
        <v>2374</v>
      </c>
      <c r="AE21" s="172"/>
      <c r="AF21" s="124">
        <v>26</v>
      </c>
      <c r="AG21" s="127">
        <v>230</v>
      </c>
      <c r="AH21" s="186">
        <f t="shared" si="0"/>
        <v>17014</v>
      </c>
    </row>
    <row r="22" spans="1:34" s="102" customFormat="1" ht="24.9" customHeight="1" x14ac:dyDescent="0.2">
      <c r="A22" s="456"/>
      <c r="B22" s="108" t="s">
        <v>187</v>
      </c>
      <c r="C22" s="152">
        <v>1125</v>
      </c>
      <c r="D22" s="183">
        <v>4035</v>
      </c>
      <c r="E22" s="183">
        <v>6903</v>
      </c>
      <c r="F22" s="183">
        <v>7201</v>
      </c>
      <c r="G22" s="183">
        <v>1445</v>
      </c>
      <c r="H22" s="183">
        <v>195</v>
      </c>
      <c r="I22" s="183">
        <v>297</v>
      </c>
      <c r="J22" s="183"/>
      <c r="K22" s="183"/>
      <c r="L22" s="183">
        <v>33</v>
      </c>
      <c r="M22" s="174"/>
      <c r="N22" s="149">
        <v>932</v>
      </c>
      <c r="O22" s="130">
        <v>82</v>
      </c>
      <c r="P22" s="152">
        <v>273</v>
      </c>
      <c r="Q22" s="174">
        <v>41</v>
      </c>
      <c r="R22" s="183">
        <v>14</v>
      </c>
      <c r="S22" s="183"/>
      <c r="T22" s="174"/>
      <c r="U22" s="174"/>
      <c r="V22" s="174"/>
      <c r="W22" s="174"/>
      <c r="X22" s="238">
        <v>121</v>
      </c>
      <c r="Y22" s="152">
        <v>379</v>
      </c>
      <c r="Z22" s="182">
        <v>74</v>
      </c>
      <c r="AA22" s="128"/>
      <c r="AB22" s="149">
        <v>0</v>
      </c>
      <c r="AC22" s="153">
        <v>5</v>
      </c>
      <c r="AD22" s="148">
        <v>14839</v>
      </c>
      <c r="AE22" s="183"/>
      <c r="AF22" s="238">
        <v>147</v>
      </c>
      <c r="AG22" s="149">
        <v>592</v>
      </c>
      <c r="AH22" s="192">
        <f t="shared" si="0"/>
        <v>38733</v>
      </c>
    </row>
    <row r="23" spans="1:34" s="102" customFormat="1" ht="24.9" customHeight="1" x14ac:dyDescent="0.2">
      <c r="A23" s="455" t="s">
        <v>228</v>
      </c>
      <c r="B23" s="107" t="s">
        <v>227</v>
      </c>
      <c r="C23" s="125">
        <v>688</v>
      </c>
      <c r="D23" s="172">
        <v>2110</v>
      </c>
      <c r="E23" s="172">
        <v>3393</v>
      </c>
      <c r="F23" s="172">
        <v>10273</v>
      </c>
      <c r="G23" s="172">
        <v>1280</v>
      </c>
      <c r="H23" s="172">
        <v>331</v>
      </c>
      <c r="I23" s="172">
        <v>179</v>
      </c>
      <c r="J23" s="172"/>
      <c r="K23" s="172"/>
      <c r="L23" s="172">
        <v>12</v>
      </c>
      <c r="M23" s="172"/>
      <c r="N23" s="127">
        <v>343</v>
      </c>
      <c r="O23" s="230">
        <v>47</v>
      </c>
      <c r="P23" s="236">
        <v>159</v>
      </c>
      <c r="Q23" s="232">
        <v>35</v>
      </c>
      <c r="R23" s="232">
        <v>24</v>
      </c>
      <c r="S23" s="232"/>
      <c r="T23" s="172"/>
      <c r="U23" s="232"/>
      <c r="V23" s="232"/>
      <c r="W23" s="232"/>
      <c r="X23" s="235">
        <v>80</v>
      </c>
      <c r="Y23" s="125">
        <v>250</v>
      </c>
      <c r="Z23" s="254">
        <v>47</v>
      </c>
      <c r="AA23" s="124"/>
      <c r="AB23" s="127">
        <v>42</v>
      </c>
      <c r="AC23" s="126">
        <v>0</v>
      </c>
      <c r="AD23" s="237">
        <v>2423</v>
      </c>
      <c r="AE23" s="232"/>
      <c r="AF23" s="124">
        <v>215</v>
      </c>
      <c r="AG23" s="127">
        <v>52</v>
      </c>
      <c r="AH23" s="193">
        <f t="shared" si="0"/>
        <v>21983</v>
      </c>
    </row>
    <row r="24" spans="1:34" s="102" customFormat="1" ht="24.9" customHeight="1" x14ac:dyDescent="0.2">
      <c r="A24" s="456"/>
      <c r="B24" s="108" t="s">
        <v>187</v>
      </c>
      <c r="C24" s="152">
        <v>1277</v>
      </c>
      <c r="D24" s="183">
        <v>4094</v>
      </c>
      <c r="E24" s="183">
        <v>6072</v>
      </c>
      <c r="F24" s="183">
        <v>17328</v>
      </c>
      <c r="G24" s="183">
        <v>2747</v>
      </c>
      <c r="H24" s="183">
        <v>619</v>
      </c>
      <c r="I24" s="183">
        <v>347</v>
      </c>
      <c r="J24" s="183"/>
      <c r="K24" s="183"/>
      <c r="L24" s="183">
        <v>24</v>
      </c>
      <c r="M24" s="174"/>
      <c r="N24" s="131">
        <v>489</v>
      </c>
      <c r="O24" s="130">
        <v>53</v>
      </c>
      <c r="P24" s="148">
        <v>437</v>
      </c>
      <c r="Q24" s="174">
        <v>81</v>
      </c>
      <c r="R24" s="174">
        <v>35</v>
      </c>
      <c r="S24" s="174"/>
      <c r="T24" s="183"/>
      <c r="U24" s="174"/>
      <c r="V24" s="174"/>
      <c r="W24" s="174"/>
      <c r="X24" s="128">
        <v>181</v>
      </c>
      <c r="Y24" s="148">
        <v>446</v>
      </c>
      <c r="Z24" s="154">
        <v>84</v>
      </c>
      <c r="AA24" s="128"/>
      <c r="AB24" s="155">
        <v>73</v>
      </c>
      <c r="AC24" s="155">
        <v>0</v>
      </c>
      <c r="AD24" s="148">
        <v>11213</v>
      </c>
      <c r="AE24" s="174"/>
      <c r="AF24" s="238">
        <v>543</v>
      </c>
      <c r="AG24" s="156">
        <v>192</v>
      </c>
      <c r="AH24" s="194">
        <f t="shared" si="0"/>
        <v>46335</v>
      </c>
    </row>
    <row r="25" spans="1:34" s="102" customFormat="1" ht="24.9" customHeight="1" x14ac:dyDescent="0.2">
      <c r="A25" s="455" t="s">
        <v>229</v>
      </c>
      <c r="B25" s="107" t="s">
        <v>230</v>
      </c>
      <c r="C25" s="125">
        <v>1041</v>
      </c>
      <c r="D25" s="172">
        <v>1701</v>
      </c>
      <c r="E25" s="172">
        <v>1438</v>
      </c>
      <c r="F25" s="172">
        <v>9445</v>
      </c>
      <c r="G25" s="172">
        <v>1990</v>
      </c>
      <c r="H25" s="172">
        <v>157</v>
      </c>
      <c r="I25" s="172">
        <v>432</v>
      </c>
      <c r="J25" s="172"/>
      <c r="K25" s="172"/>
      <c r="L25" s="172">
        <v>9</v>
      </c>
      <c r="M25" s="172"/>
      <c r="N25" s="127">
        <v>187</v>
      </c>
      <c r="O25" s="230">
        <v>15</v>
      </c>
      <c r="P25" s="236">
        <v>213</v>
      </c>
      <c r="Q25" s="232">
        <v>48</v>
      </c>
      <c r="R25" s="232">
        <v>19</v>
      </c>
      <c r="S25" s="172"/>
      <c r="T25" s="232"/>
      <c r="U25" s="232"/>
      <c r="V25" s="232"/>
      <c r="W25" s="232"/>
      <c r="X25" s="235">
        <v>156</v>
      </c>
      <c r="Y25" s="125">
        <v>348</v>
      </c>
      <c r="Z25" s="254">
        <v>121</v>
      </c>
      <c r="AA25" s="124"/>
      <c r="AB25" s="127">
        <v>7</v>
      </c>
      <c r="AC25" s="126">
        <v>10</v>
      </c>
      <c r="AD25" s="237">
        <v>1787</v>
      </c>
      <c r="AE25" s="232"/>
      <c r="AF25" s="124">
        <v>73</v>
      </c>
      <c r="AG25" s="127">
        <v>260</v>
      </c>
      <c r="AH25" s="193">
        <f t="shared" si="0"/>
        <v>19457</v>
      </c>
    </row>
    <row r="26" spans="1:34" s="102" customFormat="1" ht="24.9" customHeight="1" x14ac:dyDescent="0.2">
      <c r="A26" s="456"/>
      <c r="B26" s="108" t="s">
        <v>231</v>
      </c>
      <c r="C26" s="152">
        <v>1763</v>
      </c>
      <c r="D26" s="183">
        <v>2875</v>
      </c>
      <c r="E26" s="183">
        <v>2186</v>
      </c>
      <c r="F26" s="183">
        <v>14154</v>
      </c>
      <c r="G26" s="183">
        <v>3820</v>
      </c>
      <c r="H26" s="183">
        <v>239</v>
      </c>
      <c r="I26" s="183">
        <v>843</v>
      </c>
      <c r="J26" s="183"/>
      <c r="K26" s="183"/>
      <c r="L26" s="183">
        <v>9</v>
      </c>
      <c r="M26" s="174"/>
      <c r="N26" s="131">
        <v>500</v>
      </c>
      <c r="O26" s="130">
        <v>55</v>
      </c>
      <c r="P26" s="148">
        <v>673</v>
      </c>
      <c r="Q26" s="174">
        <v>75</v>
      </c>
      <c r="R26" s="174">
        <v>24</v>
      </c>
      <c r="S26" s="183"/>
      <c r="T26" s="174"/>
      <c r="U26" s="174"/>
      <c r="V26" s="174"/>
      <c r="W26" s="174"/>
      <c r="X26" s="128">
        <v>287</v>
      </c>
      <c r="Y26" s="148">
        <v>677</v>
      </c>
      <c r="Z26" s="154">
        <v>149</v>
      </c>
      <c r="AA26" s="128"/>
      <c r="AB26" s="155">
        <v>9</v>
      </c>
      <c r="AC26" s="155">
        <v>10</v>
      </c>
      <c r="AD26" s="148">
        <v>7519</v>
      </c>
      <c r="AE26" s="174"/>
      <c r="AF26" s="238">
        <v>249</v>
      </c>
      <c r="AG26" s="156">
        <v>429</v>
      </c>
      <c r="AH26" s="194">
        <f t="shared" si="0"/>
        <v>36545</v>
      </c>
    </row>
    <row r="27" spans="1:34" s="102" customFormat="1" ht="24.9" customHeight="1" x14ac:dyDescent="0.2">
      <c r="A27" s="455" t="s">
        <v>232</v>
      </c>
      <c r="B27" s="107" t="s">
        <v>230</v>
      </c>
      <c r="C27" s="125">
        <v>1692</v>
      </c>
      <c r="D27" s="172">
        <v>1423</v>
      </c>
      <c r="E27" s="172">
        <v>2407</v>
      </c>
      <c r="F27" s="172">
        <v>10487</v>
      </c>
      <c r="G27" s="172">
        <v>2656</v>
      </c>
      <c r="H27" s="172">
        <v>356</v>
      </c>
      <c r="I27" s="172">
        <v>604</v>
      </c>
      <c r="J27" s="172"/>
      <c r="K27" s="172"/>
      <c r="L27" s="172">
        <v>0</v>
      </c>
      <c r="M27" s="172"/>
      <c r="N27" s="127">
        <v>0</v>
      </c>
      <c r="O27" s="230">
        <v>13</v>
      </c>
      <c r="P27" s="236">
        <v>178</v>
      </c>
      <c r="Q27" s="232">
        <v>44</v>
      </c>
      <c r="R27" s="232">
        <v>12</v>
      </c>
      <c r="S27" s="232"/>
      <c r="T27" s="232"/>
      <c r="U27" s="232"/>
      <c r="V27" s="232"/>
      <c r="W27" s="232"/>
      <c r="X27" s="235">
        <v>0</v>
      </c>
      <c r="Y27" s="125">
        <v>293</v>
      </c>
      <c r="Z27" s="254">
        <v>150</v>
      </c>
      <c r="AA27" s="124"/>
      <c r="AB27" s="127">
        <v>0</v>
      </c>
      <c r="AC27" s="126">
        <v>0</v>
      </c>
      <c r="AD27" s="237">
        <v>1893</v>
      </c>
      <c r="AE27" s="232"/>
      <c r="AF27" s="235">
        <v>0</v>
      </c>
      <c r="AG27" s="127">
        <v>1117</v>
      </c>
      <c r="AH27" s="193">
        <f t="shared" si="0"/>
        <v>23325</v>
      </c>
    </row>
    <row r="28" spans="1:34" s="102" customFormat="1" ht="24.9" customHeight="1" x14ac:dyDescent="0.2">
      <c r="A28" s="456"/>
      <c r="B28" s="108" t="s">
        <v>231</v>
      </c>
      <c r="C28" s="152">
        <v>2520</v>
      </c>
      <c r="D28" s="183">
        <v>2296</v>
      </c>
      <c r="E28" s="183">
        <v>3884</v>
      </c>
      <c r="F28" s="183">
        <v>18217</v>
      </c>
      <c r="G28" s="183">
        <v>5514</v>
      </c>
      <c r="H28" s="183">
        <v>575</v>
      </c>
      <c r="I28" s="183">
        <v>1260</v>
      </c>
      <c r="J28" s="183"/>
      <c r="K28" s="183"/>
      <c r="L28" s="183">
        <v>0</v>
      </c>
      <c r="M28" s="174"/>
      <c r="N28" s="131">
        <v>0</v>
      </c>
      <c r="O28" s="130">
        <v>33</v>
      </c>
      <c r="P28" s="148">
        <v>561</v>
      </c>
      <c r="Q28" s="174">
        <v>65</v>
      </c>
      <c r="R28" s="174">
        <v>20</v>
      </c>
      <c r="S28" s="174"/>
      <c r="T28" s="174"/>
      <c r="U28" s="174"/>
      <c r="V28" s="174"/>
      <c r="W28" s="174"/>
      <c r="X28" s="128">
        <v>0</v>
      </c>
      <c r="Y28" s="148">
        <v>567</v>
      </c>
      <c r="Z28" s="154">
        <v>271</v>
      </c>
      <c r="AA28" s="128"/>
      <c r="AB28" s="155">
        <v>0</v>
      </c>
      <c r="AC28" s="155">
        <v>0</v>
      </c>
      <c r="AD28" s="148">
        <v>10146</v>
      </c>
      <c r="AE28" s="174"/>
      <c r="AF28" s="128">
        <v>0</v>
      </c>
      <c r="AG28" s="156">
        <v>2680</v>
      </c>
      <c r="AH28" s="194">
        <f t="shared" si="0"/>
        <v>48609</v>
      </c>
    </row>
    <row r="29" spans="1:34" s="102" customFormat="1" ht="24.9" customHeight="1" x14ac:dyDescent="0.2">
      <c r="A29" s="453" t="s">
        <v>233</v>
      </c>
      <c r="B29" s="107" t="s">
        <v>230</v>
      </c>
      <c r="C29" s="125">
        <v>922</v>
      </c>
      <c r="D29" s="172">
        <v>1603</v>
      </c>
      <c r="E29" s="172">
        <v>5285</v>
      </c>
      <c r="F29" s="172">
        <v>3134</v>
      </c>
      <c r="G29" s="172">
        <v>1443</v>
      </c>
      <c r="H29" s="172">
        <v>184</v>
      </c>
      <c r="I29" s="172">
        <v>292</v>
      </c>
      <c r="J29" s="172"/>
      <c r="K29" s="172"/>
      <c r="L29" s="172">
        <v>6</v>
      </c>
      <c r="M29" s="172"/>
      <c r="N29" s="127">
        <v>148</v>
      </c>
      <c r="O29" s="230">
        <v>14</v>
      </c>
      <c r="P29" s="236">
        <v>49</v>
      </c>
      <c r="Q29" s="232">
        <v>72</v>
      </c>
      <c r="R29" s="232">
        <v>55</v>
      </c>
      <c r="S29" s="232"/>
      <c r="T29" s="232"/>
      <c r="U29" s="232"/>
      <c r="V29" s="232"/>
      <c r="W29" s="232"/>
      <c r="X29" s="235">
        <v>116</v>
      </c>
      <c r="Y29" s="125">
        <v>140</v>
      </c>
      <c r="Z29" s="254">
        <v>49</v>
      </c>
      <c r="AA29" s="124"/>
      <c r="AB29" s="127">
        <v>21</v>
      </c>
      <c r="AC29" s="126">
        <v>2</v>
      </c>
      <c r="AD29" s="237">
        <v>1129</v>
      </c>
      <c r="AE29" s="232"/>
      <c r="AF29" s="235">
        <v>42</v>
      </c>
      <c r="AG29" s="127">
        <v>219</v>
      </c>
      <c r="AH29" s="193">
        <f t="shared" si="0"/>
        <v>14925</v>
      </c>
    </row>
    <row r="30" spans="1:34" s="102" customFormat="1" ht="24.9" customHeight="1" x14ac:dyDescent="0.2">
      <c r="A30" s="456"/>
      <c r="B30" s="108" t="s">
        <v>231</v>
      </c>
      <c r="C30" s="152">
        <v>1536</v>
      </c>
      <c r="D30" s="183">
        <v>3009</v>
      </c>
      <c r="E30" s="183">
        <v>9950</v>
      </c>
      <c r="F30" s="183">
        <v>4932</v>
      </c>
      <c r="G30" s="183">
        <v>2216</v>
      </c>
      <c r="H30" s="183">
        <v>277</v>
      </c>
      <c r="I30" s="183">
        <v>417</v>
      </c>
      <c r="J30" s="183"/>
      <c r="K30" s="183"/>
      <c r="L30" s="183">
        <v>10</v>
      </c>
      <c r="M30" s="174"/>
      <c r="N30" s="131">
        <v>293</v>
      </c>
      <c r="O30" s="130">
        <v>34</v>
      </c>
      <c r="P30" s="148">
        <v>125</v>
      </c>
      <c r="Q30" s="174">
        <v>101</v>
      </c>
      <c r="R30" s="174">
        <v>121</v>
      </c>
      <c r="S30" s="174"/>
      <c r="T30" s="174"/>
      <c r="U30" s="174"/>
      <c r="V30" s="174"/>
      <c r="W30" s="174"/>
      <c r="X30" s="128">
        <v>352</v>
      </c>
      <c r="Y30" s="148">
        <v>290</v>
      </c>
      <c r="Z30" s="154">
        <v>94</v>
      </c>
      <c r="AA30" s="128"/>
      <c r="AB30" s="155">
        <v>51</v>
      </c>
      <c r="AC30" s="155">
        <v>2</v>
      </c>
      <c r="AD30" s="148">
        <v>4762</v>
      </c>
      <c r="AE30" s="174"/>
      <c r="AF30" s="128">
        <v>124</v>
      </c>
      <c r="AG30" s="156">
        <v>309</v>
      </c>
      <c r="AH30" s="194">
        <f t="shared" si="0"/>
        <v>29005</v>
      </c>
    </row>
    <row r="31" spans="1:34" s="102" customFormat="1" ht="24.9" customHeight="1" x14ac:dyDescent="0.2">
      <c r="A31" s="453" t="s">
        <v>234</v>
      </c>
      <c r="B31" s="107" t="s">
        <v>230</v>
      </c>
      <c r="C31" s="125">
        <v>2081</v>
      </c>
      <c r="D31" s="172">
        <v>1722</v>
      </c>
      <c r="E31" s="172">
        <v>3358</v>
      </c>
      <c r="F31" s="172">
        <v>5016</v>
      </c>
      <c r="G31" s="172">
        <v>1680</v>
      </c>
      <c r="H31" s="172">
        <v>227</v>
      </c>
      <c r="I31" s="172">
        <v>905</v>
      </c>
      <c r="J31" s="172"/>
      <c r="K31" s="172"/>
      <c r="L31" s="172">
        <v>2</v>
      </c>
      <c r="M31" s="172"/>
      <c r="N31" s="127">
        <v>134</v>
      </c>
      <c r="O31" s="126">
        <v>4</v>
      </c>
      <c r="P31" s="236">
        <v>95</v>
      </c>
      <c r="Q31" s="232">
        <v>28</v>
      </c>
      <c r="R31" s="232">
        <v>109</v>
      </c>
      <c r="S31" s="232"/>
      <c r="T31" s="232"/>
      <c r="U31" s="232"/>
      <c r="V31" s="172"/>
      <c r="W31" s="172"/>
      <c r="X31" s="235">
        <v>144</v>
      </c>
      <c r="Y31" s="125">
        <v>202</v>
      </c>
      <c r="Z31" s="254">
        <v>83</v>
      </c>
      <c r="AA31" s="124"/>
      <c r="AB31" s="127">
        <v>44</v>
      </c>
      <c r="AC31" s="126">
        <v>2</v>
      </c>
      <c r="AD31" s="237">
        <v>1831</v>
      </c>
      <c r="AE31" s="172"/>
      <c r="AF31" s="124">
        <v>110</v>
      </c>
      <c r="AG31" s="127">
        <v>383</v>
      </c>
      <c r="AH31" s="193">
        <f t="shared" si="0"/>
        <v>18160</v>
      </c>
    </row>
    <row r="32" spans="1:34" s="102" customFormat="1" ht="24.9" customHeight="1" x14ac:dyDescent="0.2">
      <c r="A32" s="456"/>
      <c r="B32" s="108" t="s">
        <v>231</v>
      </c>
      <c r="C32" s="152">
        <v>2830</v>
      </c>
      <c r="D32" s="183">
        <v>2668</v>
      </c>
      <c r="E32" s="183">
        <v>6505</v>
      </c>
      <c r="F32" s="183">
        <v>7928</v>
      </c>
      <c r="G32" s="183">
        <v>3057</v>
      </c>
      <c r="H32" s="183">
        <v>367</v>
      </c>
      <c r="I32" s="183">
        <v>1273</v>
      </c>
      <c r="J32" s="183"/>
      <c r="K32" s="183"/>
      <c r="L32" s="183">
        <v>3</v>
      </c>
      <c r="M32" s="174"/>
      <c r="N32" s="131">
        <v>217</v>
      </c>
      <c r="O32" s="153">
        <v>6</v>
      </c>
      <c r="P32" s="148">
        <v>204</v>
      </c>
      <c r="Q32" s="174">
        <v>83</v>
      </c>
      <c r="R32" s="174">
        <v>264</v>
      </c>
      <c r="S32" s="174"/>
      <c r="T32" s="174"/>
      <c r="U32" s="174"/>
      <c r="V32" s="183"/>
      <c r="W32" s="183"/>
      <c r="X32" s="128">
        <v>335</v>
      </c>
      <c r="Y32" s="148">
        <v>406</v>
      </c>
      <c r="Z32" s="154">
        <v>139</v>
      </c>
      <c r="AA32" s="128"/>
      <c r="AB32" s="155">
        <v>71</v>
      </c>
      <c r="AC32" s="155">
        <v>8</v>
      </c>
      <c r="AD32" s="148">
        <v>8363</v>
      </c>
      <c r="AE32" s="183"/>
      <c r="AF32" s="238">
        <v>378</v>
      </c>
      <c r="AG32" s="156">
        <v>498</v>
      </c>
      <c r="AH32" s="194">
        <f t="shared" si="0"/>
        <v>35603</v>
      </c>
    </row>
    <row r="33" spans="1:34" s="102" customFormat="1" ht="24.9" customHeight="1" x14ac:dyDescent="0.2">
      <c r="A33" s="453" t="s">
        <v>180</v>
      </c>
      <c r="B33" s="107" t="s">
        <v>230</v>
      </c>
      <c r="C33" s="125">
        <v>3235</v>
      </c>
      <c r="D33" s="172">
        <v>2107</v>
      </c>
      <c r="E33" s="172">
        <v>5973</v>
      </c>
      <c r="F33" s="172">
        <v>9063</v>
      </c>
      <c r="G33" s="172">
        <v>3790</v>
      </c>
      <c r="H33" s="172">
        <v>781</v>
      </c>
      <c r="I33" s="172">
        <v>2898</v>
      </c>
      <c r="J33" s="172">
        <v>48</v>
      </c>
      <c r="K33" s="172">
        <v>42</v>
      </c>
      <c r="L33" s="172">
        <v>68</v>
      </c>
      <c r="M33" s="172">
        <v>0</v>
      </c>
      <c r="N33" s="127">
        <v>352</v>
      </c>
      <c r="O33" s="230">
        <v>45</v>
      </c>
      <c r="P33" s="236">
        <v>127</v>
      </c>
      <c r="Q33" s="232">
        <v>76</v>
      </c>
      <c r="R33" s="232">
        <v>90</v>
      </c>
      <c r="S33" s="232"/>
      <c r="T33" s="232"/>
      <c r="U33" s="232"/>
      <c r="V33" s="172"/>
      <c r="W33" s="172"/>
      <c r="X33" s="124">
        <v>149</v>
      </c>
      <c r="Y33" s="125">
        <v>494</v>
      </c>
      <c r="Z33" s="254">
        <v>151</v>
      </c>
      <c r="AA33" s="124"/>
      <c r="AB33" s="127">
        <v>8</v>
      </c>
      <c r="AC33" s="126">
        <v>0</v>
      </c>
      <c r="AD33" s="237">
        <v>5312</v>
      </c>
      <c r="AE33" s="232"/>
      <c r="AF33" s="235">
        <v>161</v>
      </c>
      <c r="AG33" s="127">
        <v>388</v>
      </c>
      <c r="AH33" s="193">
        <f t="shared" si="0"/>
        <v>35358</v>
      </c>
    </row>
    <row r="34" spans="1:34" s="102" customFormat="1" ht="24.9" customHeight="1" x14ac:dyDescent="0.2">
      <c r="A34" s="456"/>
      <c r="B34" s="108" t="s">
        <v>231</v>
      </c>
      <c r="C34" s="152">
        <v>4680</v>
      </c>
      <c r="D34" s="183">
        <v>3790</v>
      </c>
      <c r="E34" s="183">
        <v>9846</v>
      </c>
      <c r="F34" s="183">
        <v>13838</v>
      </c>
      <c r="G34" s="183">
        <v>5904</v>
      </c>
      <c r="H34" s="183">
        <v>1221</v>
      </c>
      <c r="I34" s="183">
        <v>4255</v>
      </c>
      <c r="J34" s="183">
        <v>102</v>
      </c>
      <c r="K34" s="183">
        <v>85</v>
      </c>
      <c r="L34" s="183">
        <v>104</v>
      </c>
      <c r="M34" s="174">
        <v>0</v>
      </c>
      <c r="N34" s="131">
        <v>575</v>
      </c>
      <c r="O34" s="130">
        <v>80</v>
      </c>
      <c r="P34" s="148">
        <v>330</v>
      </c>
      <c r="Q34" s="174">
        <v>245</v>
      </c>
      <c r="R34" s="174">
        <v>214</v>
      </c>
      <c r="S34" s="174"/>
      <c r="T34" s="174"/>
      <c r="U34" s="174"/>
      <c r="V34" s="183"/>
      <c r="W34" s="183"/>
      <c r="X34" s="238">
        <v>238</v>
      </c>
      <c r="Y34" s="148">
        <v>882</v>
      </c>
      <c r="Z34" s="154">
        <v>288</v>
      </c>
      <c r="AA34" s="128"/>
      <c r="AB34" s="155">
        <v>8</v>
      </c>
      <c r="AC34" s="155">
        <v>0</v>
      </c>
      <c r="AD34" s="148">
        <v>14128</v>
      </c>
      <c r="AE34" s="174"/>
      <c r="AF34" s="128">
        <v>394</v>
      </c>
      <c r="AG34" s="156">
        <v>591</v>
      </c>
      <c r="AH34" s="194">
        <f t="shared" si="0"/>
        <v>61798</v>
      </c>
    </row>
    <row r="35" spans="1:34" s="102" customFormat="1" ht="24.9" customHeight="1" x14ac:dyDescent="0.2">
      <c r="A35" s="453" t="s">
        <v>181</v>
      </c>
      <c r="B35" s="107" t="s">
        <v>230</v>
      </c>
      <c r="C35" s="125">
        <v>11379</v>
      </c>
      <c r="D35" s="172">
        <v>2216</v>
      </c>
      <c r="E35" s="172">
        <v>6789</v>
      </c>
      <c r="F35" s="172">
        <v>9312</v>
      </c>
      <c r="G35" s="172">
        <v>4912</v>
      </c>
      <c r="H35" s="172">
        <v>857</v>
      </c>
      <c r="I35" s="172">
        <v>2422</v>
      </c>
      <c r="J35" s="172">
        <v>115</v>
      </c>
      <c r="K35" s="172">
        <v>602</v>
      </c>
      <c r="L35" s="172">
        <v>398</v>
      </c>
      <c r="M35" s="172">
        <v>116</v>
      </c>
      <c r="N35" s="127">
        <v>467</v>
      </c>
      <c r="O35" s="230">
        <v>29</v>
      </c>
      <c r="P35" s="236">
        <v>155</v>
      </c>
      <c r="Q35" s="232">
        <v>128</v>
      </c>
      <c r="R35" s="172">
        <v>90</v>
      </c>
      <c r="S35" s="232"/>
      <c r="T35" s="232"/>
      <c r="U35" s="232"/>
      <c r="V35" s="232"/>
      <c r="W35" s="172"/>
      <c r="X35" s="124">
        <v>244</v>
      </c>
      <c r="Y35" s="125">
        <v>824</v>
      </c>
      <c r="Z35" s="172">
        <v>189</v>
      </c>
      <c r="AA35" s="127"/>
      <c r="AB35" s="127">
        <v>24</v>
      </c>
      <c r="AC35" s="126">
        <v>6</v>
      </c>
      <c r="AD35" s="237">
        <v>5704</v>
      </c>
      <c r="AE35" s="172"/>
      <c r="AF35" s="235">
        <v>124</v>
      </c>
      <c r="AG35" s="127">
        <v>5097</v>
      </c>
      <c r="AH35" s="193">
        <f t="shared" si="0"/>
        <v>52199</v>
      </c>
    </row>
    <row r="36" spans="1:34" s="102" customFormat="1" ht="24.9" customHeight="1" x14ac:dyDescent="0.2">
      <c r="A36" s="456"/>
      <c r="B36" s="108" t="s">
        <v>231</v>
      </c>
      <c r="C36" s="152">
        <v>18990</v>
      </c>
      <c r="D36" s="183">
        <v>3938</v>
      </c>
      <c r="E36" s="183">
        <v>10759</v>
      </c>
      <c r="F36" s="183">
        <v>15029</v>
      </c>
      <c r="G36" s="183">
        <v>6957</v>
      </c>
      <c r="H36" s="183">
        <v>1353</v>
      </c>
      <c r="I36" s="183">
        <v>3539</v>
      </c>
      <c r="J36" s="183">
        <v>195</v>
      </c>
      <c r="K36" s="183">
        <v>943</v>
      </c>
      <c r="L36" s="183">
        <v>609</v>
      </c>
      <c r="M36" s="174">
        <v>200</v>
      </c>
      <c r="N36" s="131">
        <v>681</v>
      </c>
      <c r="O36" s="130">
        <v>93</v>
      </c>
      <c r="P36" s="148">
        <v>305</v>
      </c>
      <c r="Q36" s="174">
        <v>315</v>
      </c>
      <c r="R36" s="183">
        <v>258</v>
      </c>
      <c r="S36" s="174"/>
      <c r="T36" s="174"/>
      <c r="U36" s="174"/>
      <c r="V36" s="174"/>
      <c r="W36" s="183"/>
      <c r="X36" s="238">
        <v>582</v>
      </c>
      <c r="Y36" s="148">
        <v>1682</v>
      </c>
      <c r="Z36" s="154">
        <v>339</v>
      </c>
      <c r="AA36" s="128"/>
      <c r="AB36" s="155">
        <v>28</v>
      </c>
      <c r="AC36" s="155">
        <v>25</v>
      </c>
      <c r="AD36" s="148">
        <v>14798</v>
      </c>
      <c r="AE36" s="183"/>
      <c r="AF36" s="128">
        <v>475</v>
      </c>
      <c r="AG36" s="156">
        <v>7427</v>
      </c>
      <c r="AH36" s="194">
        <f t="shared" si="0"/>
        <v>89520</v>
      </c>
    </row>
    <row r="37" spans="1:34" s="102" customFormat="1" ht="24.9" customHeight="1" x14ac:dyDescent="0.2">
      <c r="A37" s="453" t="s">
        <v>182</v>
      </c>
      <c r="B37" s="107" t="s">
        <v>230</v>
      </c>
      <c r="C37" s="125">
        <v>27712</v>
      </c>
      <c r="D37" s="172">
        <v>3403</v>
      </c>
      <c r="E37" s="172">
        <v>8732</v>
      </c>
      <c r="F37" s="172">
        <v>13150</v>
      </c>
      <c r="G37" s="172">
        <v>5756</v>
      </c>
      <c r="H37" s="172">
        <v>1234</v>
      </c>
      <c r="I37" s="172">
        <v>3084</v>
      </c>
      <c r="J37" s="172">
        <v>35</v>
      </c>
      <c r="K37" s="172">
        <v>682</v>
      </c>
      <c r="L37" s="172">
        <v>838</v>
      </c>
      <c r="M37" s="172">
        <v>26</v>
      </c>
      <c r="N37" s="127">
        <v>4163</v>
      </c>
      <c r="O37" s="230">
        <v>29</v>
      </c>
      <c r="P37" s="236">
        <v>230</v>
      </c>
      <c r="Q37" s="232">
        <v>168</v>
      </c>
      <c r="R37" s="232">
        <v>65</v>
      </c>
      <c r="S37" s="232"/>
      <c r="T37" s="172"/>
      <c r="U37" s="172"/>
      <c r="V37" s="232"/>
      <c r="W37" s="232"/>
      <c r="X37" s="235">
        <v>431</v>
      </c>
      <c r="Y37" s="125">
        <v>835</v>
      </c>
      <c r="Z37" s="172">
        <v>201</v>
      </c>
      <c r="AA37" s="127"/>
      <c r="AB37" s="127">
        <v>15</v>
      </c>
      <c r="AC37" s="126">
        <v>5</v>
      </c>
      <c r="AD37" s="150">
        <v>3036</v>
      </c>
      <c r="AE37" s="172"/>
      <c r="AF37" s="124">
        <v>110</v>
      </c>
      <c r="AG37" s="127">
        <v>3254</v>
      </c>
      <c r="AH37" s="193">
        <f t="shared" si="0"/>
        <v>77194</v>
      </c>
    </row>
    <row r="38" spans="1:34" s="102" customFormat="1" ht="24.9" customHeight="1" x14ac:dyDescent="0.2">
      <c r="A38" s="456"/>
      <c r="B38" s="108" t="s">
        <v>231</v>
      </c>
      <c r="C38" s="152">
        <v>33877</v>
      </c>
      <c r="D38" s="183">
        <v>5284</v>
      </c>
      <c r="E38" s="183">
        <v>13507</v>
      </c>
      <c r="F38" s="183">
        <v>21643</v>
      </c>
      <c r="G38" s="183">
        <v>8511</v>
      </c>
      <c r="H38" s="183">
        <v>1904</v>
      </c>
      <c r="I38" s="183">
        <v>4009</v>
      </c>
      <c r="J38" s="183">
        <v>48</v>
      </c>
      <c r="K38" s="183">
        <v>780</v>
      </c>
      <c r="L38" s="183">
        <v>958</v>
      </c>
      <c r="M38" s="174">
        <v>37</v>
      </c>
      <c r="N38" s="131">
        <v>6466</v>
      </c>
      <c r="O38" s="130">
        <v>102</v>
      </c>
      <c r="P38" s="148">
        <v>632</v>
      </c>
      <c r="Q38" s="174">
        <v>452</v>
      </c>
      <c r="R38" s="174">
        <v>289</v>
      </c>
      <c r="S38" s="174"/>
      <c r="T38" s="183"/>
      <c r="U38" s="183"/>
      <c r="V38" s="174"/>
      <c r="W38" s="174"/>
      <c r="X38" s="128">
        <v>1142</v>
      </c>
      <c r="Y38" s="148">
        <v>1980</v>
      </c>
      <c r="Z38" s="154">
        <v>374</v>
      </c>
      <c r="AA38" s="128"/>
      <c r="AB38" s="155">
        <v>58</v>
      </c>
      <c r="AC38" s="155">
        <v>6</v>
      </c>
      <c r="AD38" s="151">
        <v>14777</v>
      </c>
      <c r="AE38" s="183"/>
      <c r="AF38" s="238">
        <v>404</v>
      </c>
      <c r="AG38" s="156">
        <v>5313</v>
      </c>
      <c r="AH38" s="194">
        <f t="shared" si="0"/>
        <v>122553</v>
      </c>
    </row>
    <row r="39" spans="1:34" s="102" customFormat="1" ht="24.9" customHeight="1" x14ac:dyDescent="0.2">
      <c r="A39" s="453" t="s">
        <v>235</v>
      </c>
      <c r="B39" s="107" t="s">
        <v>230</v>
      </c>
      <c r="C39" s="125">
        <v>21396</v>
      </c>
      <c r="D39" s="172">
        <v>4523</v>
      </c>
      <c r="E39" s="172">
        <v>10128</v>
      </c>
      <c r="F39" s="172">
        <v>15040</v>
      </c>
      <c r="G39" s="172">
        <v>8606</v>
      </c>
      <c r="H39" s="172">
        <v>2805</v>
      </c>
      <c r="I39" s="172">
        <v>4103</v>
      </c>
      <c r="J39" s="172">
        <v>67</v>
      </c>
      <c r="K39" s="172">
        <v>873</v>
      </c>
      <c r="L39" s="172">
        <v>575</v>
      </c>
      <c r="M39" s="172">
        <v>84</v>
      </c>
      <c r="N39" s="127">
        <v>0</v>
      </c>
      <c r="O39" s="230">
        <v>33</v>
      </c>
      <c r="P39" s="236">
        <v>518</v>
      </c>
      <c r="Q39" s="172">
        <v>384</v>
      </c>
      <c r="R39" s="172">
        <v>161</v>
      </c>
      <c r="S39" s="172"/>
      <c r="T39" s="232"/>
      <c r="U39" s="232"/>
      <c r="V39" s="232"/>
      <c r="W39" s="232"/>
      <c r="X39" s="235">
        <v>0</v>
      </c>
      <c r="Y39" s="125">
        <v>1312</v>
      </c>
      <c r="Z39" s="254">
        <v>265</v>
      </c>
      <c r="AA39" s="124"/>
      <c r="AB39" s="127">
        <v>0</v>
      </c>
      <c r="AC39" s="126">
        <v>0</v>
      </c>
      <c r="AD39" s="237">
        <v>4184</v>
      </c>
      <c r="AE39" s="232"/>
      <c r="AF39" s="235">
        <v>0</v>
      </c>
      <c r="AG39" s="127">
        <v>256</v>
      </c>
      <c r="AH39" s="193">
        <f t="shared" si="0"/>
        <v>75313</v>
      </c>
    </row>
    <row r="40" spans="1:34" s="102" customFormat="1" ht="24.9" customHeight="1" x14ac:dyDescent="0.2">
      <c r="A40" s="456"/>
      <c r="B40" s="108" t="s">
        <v>231</v>
      </c>
      <c r="C40" s="152">
        <v>30568</v>
      </c>
      <c r="D40" s="183">
        <v>9421</v>
      </c>
      <c r="E40" s="183">
        <v>15560</v>
      </c>
      <c r="F40" s="183">
        <v>25596</v>
      </c>
      <c r="G40" s="183">
        <v>14123</v>
      </c>
      <c r="H40" s="183">
        <v>4523</v>
      </c>
      <c r="I40" s="183">
        <v>5711</v>
      </c>
      <c r="J40" s="183">
        <v>96</v>
      </c>
      <c r="K40" s="183">
        <v>1186</v>
      </c>
      <c r="L40" s="183">
        <v>640</v>
      </c>
      <c r="M40" s="174">
        <v>90</v>
      </c>
      <c r="N40" s="131">
        <v>0</v>
      </c>
      <c r="O40" s="130">
        <v>111</v>
      </c>
      <c r="P40" s="148">
        <v>1338</v>
      </c>
      <c r="Q40" s="183">
        <v>1171</v>
      </c>
      <c r="R40" s="183">
        <v>440</v>
      </c>
      <c r="S40" s="183"/>
      <c r="T40" s="174"/>
      <c r="U40" s="174"/>
      <c r="V40" s="174"/>
      <c r="W40" s="174"/>
      <c r="X40" s="128">
        <v>0</v>
      </c>
      <c r="Y40" s="148">
        <v>2931</v>
      </c>
      <c r="Z40" s="154">
        <v>684</v>
      </c>
      <c r="AA40" s="128"/>
      <c r="AB40" s="155">
        <v>0</v>
      </c>
      <c r="AC40" s="155">
        <v>0</v>
      </c>
      <c r="AD40" s="148">
        <v>17624</v>
      </c>
      <c r="AE40" s="174"/>
      <c r="AF40" s="128">
        <v>0</v>
      </c>
      <c r="AG40" s="156">
        <v>386</v>
      </c>
      <c r="AH40" s="194">
        <f>SUM(C40:AG40)</f>
        <v>132199</v>
      </c>
    </row>
    <row r="41" spans="1:34" s="109" customFormat="1" ht="24.9" customHeight="1" x14ac:dyDescent="0.2">
      <c r="A41" s="453" t="s">
        <v>184</v>
      </c>
      <c r="B41" s="107" t="s">
        <v>230</v>
      </c>
      <c r="C41" s="125">
        <v>25731</v>
      </c>
      <c r="D41" s="172">
        <v>5022</v>
      </c>
      <c r="E41" s="125">
        <v>10100</v>
      </c>
      <c r="F41" s="172">
        <v>15491</v>
      </c>
      <c r="G41" s="125">
        <v>8353</v>
      </c>
      <c r="H41" s="172">
        <v>2484</v>
      </c>
      <c r="I41" s="125">
        <v>3716</v>
      </c>
      <c r="J41" s="172">
        <v>59</v>
      </c>
      <c r="K41" s="125">
        <v>820</v>
      </c>
      <c r="L41" s="172">
        <v>756</v>
      </c>
      <c r="M41" s="125">
        <v>72</v>
      </c>
      <c r="N41" s="127">
        <v>0</v>
      </c>
      <c r="O41" s="126">
        <v>21</v>
      </c>
      <c r="P41" s="237">
        <v>426</v>
      </c>
      <c r="Q41" s="172">
        <v>494</v>
      </c>
      <c r="R41" s="232">
        <v>140</v>
      </c>
      <c r="S41" s="232"/>
      <c r="T41" s="232"/>
      <c r="U41" s="172"/>
      <c r="V41" s="232"/>
      <c r="W41" s="232"/>
      <c r="X41" s="235">
        <v>0</v>
      </c>
      <c r="Y41" s="125">
        <v>1108</v>
      </c>
      <c r="Z41" s="172">
        <v>256</v>
      </c>
      <c r="AA41" s="127"/>
      <c r="AB41" s="127">
        <v>0</v>
      </c>
      <c r="AC41" s="126">
        <v>0</v>
      </c>
      <c r="AD41" s="150">
        <v>3215</v>
      </c>
      <c r="AE41" s="172"/>
      <c r="AF41" s="235">
        <v>0</v>
      </c>
      <c r="AG41" s="127">
        <v>131.19999999999999</v>
      </c>
      <c r="AH41" s="193">
        <f>IF(SUM(C41:AG41)=0,"",SUM(C41:AG41))</f>
        <v>78395.199999999997</v>
      </c>
    </row>
    <row r="42" spans="1:34" s="109" customFormat="1" ht="24.9" customHeight="1" x14ac:dyDescent="0.2">
      <c r="A42" s="456"/>
      <c r="B42" s="108" t="s">
        <v>231</v>
      </c>
      <c r="C42" s="152">
        <v>37609</v>
      </c>
      <c r="D42" s="183">
        <v>8205</v>
      </c>
      <c r="E42" s="183">
        <v>14596</v>
      </c>
      <c r="F42" s="183">
        <v>25669</v>
      </c>
      <c r="G42" s="183">
        <v>13577</v>
      </c>
      <c r="H42" s="183">
        <v>3854</v>
      </c>
      <c r="I42" s="183">
        <v>5190</v>
      </c>
      <c r="J42" s="183">
        <v>70</v>
      </c>
      <c r="K42" s="183">
        <v>1165</v>
      </c>
      <c r="L42" s="183">
        <v>892</v>
      </c>
      <c r="M42" s="174">
        <v>134</v>
      </c>
      <c r="N42" s="131">
        <v>0</v>
      </c>
      <c r="O42" s="153">
        <v>199</v>
      </c>
      <c r="P42" s="148">
        <v>1250</v>
      </c>
      <c r="Q42" s="183">
        <v>1359</v>
      </c>
      <c r="R42" s="174">
        <v>436</v>
      </c>
      <c r="S42" s="174"/>
      <c r="T42" s="174"/>
      <c r="U42" s="183"/>
      <c r="V42" s="174"/>
      <c r="W42" s="174"/>
      <c r="X42" s="128">
        <v>0</v>
      </c>
      <c r="Y42" s="148">
        <v>2705</v>
      </c>
      <c r="Z42" s="154">
        <v>682</v>
      </c>
      <c r="AA42" s="128"/>
      <c r="AB42" s="155">
        <v>0</v>
      </c>
      <c r="AC42" s="155">
        <v>0</v>
      </c>
      <c r="AD42" s="151">
        <v>13468</v>
      </c>
      <c r="AE42" s="183"/>
      <c r="AF42" s="128">
        <v>0</v>
      </c>
      <c r="AG42" s="156">
        <v>577</v>
      </c>
      <c r="AH42" s="194">
        <f>IF(SUM(C42:AG42)=0,"",SUM(C42:AG42))</f>
        <v>131637</v>
      </c>
    </row>
    <row r="43" spans="1:34" s="109" customFormat="1" ht="24.9" customHeight="1" x14ac:dyDescent="0.2">
      <c r="A43" s="453" t="s">
        <v>237</v>
      </c>
      <c r="B43" s="107" t="s">
        <v>230</v>
      </c>
      <c r="C43" s="158">
        <v>37303</v>
      </c>
      <c r="D43" s="165">
        <v>5347</v>
      </c>
      <c r="E43" s="158">
        <v>11300</v>
      </c>
      <c r="F43" s="165">
        <v>14748</v>
      </c>
      <c r="G43" s="158">
        <v>12678</v>
      </c>
      <c r="H43" s="165">
        <v>3293</v>
      </c>
      <c r="I43" s="158">
        <v>6195</v>
      </c>
      <c r="J43" s="165">
        <v>104</v>
      </c>
      <c r="K43" s="158">
        <v>881</v>
      </c>
      <c r="L43" s="165">
        <v>771</v>
      </c>
      <c r="M43" s="158">
        <v>191</v>
      </c>
      <c r="N43" s="157">
        <v>0</v>
      </c>
      <c r="O43" s="221">
        <v>138</v>
      </c>
      <c r="P43" s="222">
        <v>1517</v>
      </c>
      <c r="Q43" s="223">
        <v>448</v>
      </c>
      <c r="R43" s="165">
        <v>232</v>
      </c>
      <c r="S43" s="165"/>
      <c r="T43" s="165"/>
      <c r="U43" s="223"/>
      <c r="V43" s="165"/>
      <c r="W43" s="223"/>
      <c r="X43" s="166">
        <v>0</v>
      </c>
      <c r="Y43" s="158">
        <v>2229</v>
      </c>
      <c r="Z43" s="165">
        <v>456</v>
      </c>
      <c r="AA43" s="157"/>
      <c r="AB43" s="157">
        <v>0</v>
      </c>
      <c r="AC43" s="159">
        <v>0</v>
      </c>
      <c r="AD43" s="247">
        <v>8430</v>
      </c>
      <c r="AE43" s="223"/>
      <c r="AF43" s="166">
        <v>0</v>
      </c>
      <c r="AG43" s="157">
        <v>111</v>
      </c>
      <c r="AH43" s="195">
        <v>106372</v>
      </c>
    </row>
    <row r="44" spans="1:34" s="109" customFormat="1" ht="24.9" customHeight="1" x14ac:dyDescent="0.2">
      <c r="A44" s="456"/>
      <c r="B44" s="108" t="s">
        <v>231</v>
      </c>
      <c r="C44" s="168">
        <v>43817</v>
      </c>
      <c r="D44" s="169">
        <v>6197</v>
      </c>
      <c r="E44" s="169">
        <v>13975</v>
      </c>
      <c r="F44" s="169">
        <v>19771</v>
      </c>
      <c r="G44" s="169">
        <v>15972</v>
      </c>
      <c r="H44" s="169">
        <v>4149</v>
      </c>
      <c r="I44" s="169">
        <v>7099</v>
      </c>
      <c r="J44" s="169">
        <v>132</v>
      </c>
      <c r="K44" s="169">
        <v>1116</v>
      </c>
      <c r="L44" s="169">
        <v>925</v>
      </c>
      <c r="M44" s="170">
        <v>284</v>
      </c>
      <c r="N44" s="160">
        <v>0</v>
      </c>
      <c r="O44" s="229">
        <v>260</v>
      </c>
      <c r="P44" s="161">
        <v>2176</v>
      </c>
      <c r="Q44" s="170">
        <v>1329</v>
      </c>
      <c r="R44" s="169">
        <v>595</v>
      </c>
      <c r="S44" s="169"/>
      <c r="T44" s="169"/>
      <c r="U44" s="170"/>
      <c r="V44" s="169"/>
      <c r="W44" s="170"/>
      <c r="X44" s="171">
        <v>0</v>
      </c>
      <c r="Y44" s="161">
        <v>3474</v>
      </c>
      <c r="Z44" s="170">
        <v>877</v>
      </c>
      <c r="AA44" s="164"/>
      <c r="AB44" s="163">
        <v>0</v>
      </c>
      <c r="AC44" s="163">
        <v>0</v>
      </c>
      <c r="AD44" s="161">
        <v>12700</v>
      </c>
      <c r="AE44" s="170"/>
      <c r="AF44" s="171">
        <v>0</v>
      </c>
      <c r="AG44" s="164">
        <v>174</v>
      </c>
      <c r="AH44" s="196">
        <v>135022</v>
      </c>
    </row>
    <row r="45" spans="1:34" s="109" customFormat="1" ht="24.9" customHeight="1" x14ac:dyDescent="0.2">
      <c r="A45" s="453" t="s">
        <v>249</v>
      </c>
      <c r="B45" s="107" t="s">
        <v>230</v>
      </c>
      <c r="C45" s="158">
        <v>23344</v>
      </c>
      <c r="D45" s="165">
        <v>3862</v>
      </c>
      <c r="E45" s="158">
        <v>13017</v>
      </c>
      <c r="F45" s="165">
        <v>13346</v>
      </c>
      <c r="G45" s="158">
        <v>10065</v>
      </c>
      <c r="H45" s="165">
        <v>2797</v>
      </c>
      <c r="I45" s="158">
        <v>6013</v>
      </c>
      <c r="J45" s="165">
        <v>79</v>
      </c>
      <c r="K45" s="158">
        <v>1150</v>
      </c>
      <c r="L45" s="165">
        <v>925</v>
      </c>
      <c r="M45" s="158">
        <v>146</v>
      </c>
      <c r="N45" s="157">
        <v>2569</v>
      </c>
      <c r="O45" s="221">
        <v>82</v>
      </c>
      <c r="P45" s="222">
        <v>498</v>
      </c>
      <c r="Q45" s="223">
        <v>427</v>
      </c>
      <c r="R45" s="223">
        <v>149</v>
      </c>
      <c r="S45" s="223"/>
      <c r="T45" s="223"/>
      <c r="U45" s="165"/>
      <c r="V45" s="165"/>
      <c r="W45" s="223"/>
      <c r="X45" s="224">
        <v>1542</v>
      </c>
      <c r="Y45" s="158">
        <v>3014</v>
      </c>
      <c r="Z45" s="253">
        <v>662</v>
      </c>
      <c r="AA45" s="166"/>
      <c r="AB45" s="157">
        <v>78</v>
      </c>
      <c r="AC45" s="159">
        <v>20</v>
      </c>
      <c r="AD45" s="247">
        <v>4383</v>
      </c>
      <c r="AE45" s="223"/>
      <c r="AF45" s="224">
        <v>389</v>
      </c>
      <c r="AG45" s="157">
        <v>1429</v>
      </c>
      <c r="AH45" s="195">
        <v>89986</v>
      </c>
    </row>
    <row r="46" spans="1:34" s="109" customFormat="1" ht="24.9" customHeight="1" x14ac:dyDescent="0.2">
      <c r="A46" s="454"/>
      <c r="B46" s="108" t="s">
        <v>231</v>
      </c>
      <c r="C46" s="168">
        <v>35971</v>
      </c>
      <c r="D46" s="169">
        <v>5878</v>
      </c>
      <c r="E46" s="169">
        <v>19953</v>
      </c>
      <c r="F46" s="169">
        <v>22612</v>
      </c>
      <c r="G46" s="169">
        <v>15536</v>
      </c>
      <c r="H46" s="169">
        <v>4022</v>
      </c>
      <c r="I46" s="169">
        <v>9082</v>
      </c>
      <c r="J46" s="169">
        <v>125</v>
      </c>
      <c r="K46" s="169">
        <v>1659</v>
      </c>
      <c r="L46" s="169">
        <v>1213</v>
      </c>
      <c r="M46" s="170">
        <v>278</v>
      </c>
      <c r="N46" s="160">
        <v>6761</v>
      </c>
      <c r="O46" s="229">
        <v>152</v>
      </c>
      <c r="P46" s="161">
        <v>1003</v>
      </c>
      <c r="Q46" s="170">
        <v>933</v>
      </c>
      <c r="R46" s="170">
        <v>332</v>
      </c>
      <c r="S46" s="170"/>
      <c r="T46" s="170"/>
      <c r="U46" s="169"/>
      <c r="V46" s="169"/>
      <c r="W46" s="170"/>
      <c r="X46" s="228">
        <v>2851</v>
      </c>
      <c r="Y46" s="161">
        <v>5469</v>
      </c>
      <c r="Z46" s="162">
        <v>1254</v>
      </c>
      <c r="AA46" s="228"/>
      <c r="AB46" s="163">
        <v>119</v>
      </c>
      <c r="AC46" s="163">
        <v>32</v>
      </c>
      <c r="AD46" s="161">
        <v>15454</v>
      </c>
      <c r="AE46" s="170"/>
      <c r="AF46" s="228">
        <v>938</v>
      </c>
      <c r="AG46" s="164">
        <v>2213</v>
      </c>
      <c r="AH46" s="196">
        <v>153840</v>
      </c>
    </row>
    <row r="47" spans="1:34" s="109" customFormat="1" ht="24.9" customHeight="1" x14ac:dyDescent="0.2">
      <c r="A47" s="453" t="s">
        <v>271</v>
      </c>
      <c r="B47" s="107" t="s">
        <v>230</v>
      </c>
      <c r="C47" s="158">
        <v>38</v>
      </c>
      <c r="D47" s="165">
        <v>7</v>
      </c>
      <c r="E47" s="158">
        <v>66</v>
      </c>
      <c r="F47" s="165">
        <v>8</v>
      </c>
      <c r="G47" s="158">
        <v>2</v>
      </c>
      <c r="H47" s="165">
        <v>2</v>
      </c>
      <c r="I47" s="158">
        <v>14</v>
      </c>
      <c r="J47" s="165">
        <v>4</v>
      </c>
      <c r="K47" s="158">
        <v>9</v>
      </c>
      <c r="L47" s="165">
        <v>1</v>
      </c>
      <c r="M47" s="158">
        <v>62</v>
      </c>
      <c r="N47" s="157">
        <v>8</v>
      </c>
      <c r="O47" s="221">
        <v>0</v>
      </c>
      <c r="P47" s="222">
        <v>7</v>
      </c>
      <c r="Q47" s="223">
        <v>27</v>
      </c>
      <c r="R47" s="223">
        <v>11</v>
      </c>
      <c r="S47" s="223"/>
      <c r="T47" s="165"/>
      <c r="U47" s="223"/>
      <c r="V47" s="223"/>
      <c r="W47" s="223"/>
      <c r="X47" s="224">
        <v>12</v>
      </c>
      <c r="Y47" s="158">
        <v>33</v>
      </c>
      <c r="Z47" s="165">
        <v>11</v>
      </c>
      <c r="AA47" s="157"/>
      <c r="AB47" s="157">
        <v>7</v>
      </c>
      <c r="AC47" s="159">
        <v>0</v>
      </c>
      <c r="AD47" s="247">
        <v>22</v>
      </c>
      <c r="AE47" s="223"/>
      <c r="AF47" s="224">
        <v>0</v>
      </c>
      <c r="AG47" s="157">
        <v>81</v>
      </c>
      <c r="AH47" s="195">
        <v>432</v>
      </c>
    </row>
    <row r="48" spans="1:34" s="109" customFormat="1" ht="24.9" customHeight="1" x14ac:dyDescent="0.2">
      <c r="A48" s="456"/>
      <c r="B48" s="108" t="s">
        <v>231</v>
      </c>
      <c r="C48" s="168">
        <v>53</v>
      </c>
      <c r="D48" s="169">
        <v>8</v>
      </c>
      <c r="E48" s="169">
        <v>100</v>
      </c>
      <c r="F48" s="169">
        <v>9</v>
      </c>
      <c r="G48" s="169">
        <v>2</v>
      </c>
      <c r="H48" s="169">
        <v>3</v>
      </c>
      <c r="I48" s="169">
        <v>26</v>
      </c>
      <c r="J48" s="169">
        <v>11</v>
      </c>
      <c r="K48" s="169">
        <v>9</v>
      </c>
      <c r="L48" s="169">
        <v>1</v>
      </c>
      <c r="M48" s="170">
        <v>82</v>
      </c>
      <c r="N48" s="160">
        <v>17</v>
      </c>
      <c r="O48" s="229">
        <v>0</v>
      </c>
      <c r="P48" s="161">
        <v>8</v>
      </c>
      <c r="Q48" s="170">
        <v>36</v>
      </c>
      <c r="R48" s="170">
        <v>24</v>
      </c>
      <c r="S48" s="170"/>
      <c r="T48" s="169"/>
      <c r="U48" s="170"/>
      <c r="V48" s="170"/>
      <c r="W48" s="170"/>
      <c r="X48" s="228">
        <v>24</v>
      </c>
      <c r="Y48" s="161">
        <v>56</v>
      </c>
      <c r="Z48" s="170">
        <v>145</v>
      </c>
      <c r="AA48" s="164"/>
      <c r="AB48" s="163">
        <v>11</v>
      </c>
      <c r="AC48" s="163">
        <v>0</v>
      </c>
      <c r="AD48" s="161">
        <v>31</v>
      </c>
      <c r="AE48" s="170"/>
      <c r="AF48" s="228">
        <v>0</v>
      </c>
      <c r="AG48" s="164">
        <v>176</v>
      </c>
      <c r="AH48" s="196">
        <v>832</v>
      </c>
    </row>
    <row r="49" spans="1:34" s="109" customFormat="1" ht="24.9" customHeight="1" x14ac:dyDescent="0.2">
      <c r="A49" s="455" t="s">
        <v>270</v>
      </c>
      <c r="B49" s="217" t="s">
        <v>294</v>
      </c>
      <c r="C49" s="218">
        <v>159</v>
      </c>
      <c r="D49" s="219">
        <v>25</v>
      </c>
      <c r="E49" s="218">
        <v>51</v>
      </c>
      <c r="F49" s="219">
        <v>20</v>
      </c>
      <c r="G49" s="218">
        <v>3</v>
      </c>
      <c r="H49" s="165">
        <v>7</v>
      </c>
      <c r="I49" s="218">
        <v>10</v>
      </c>
      <c r="J49" s="219">
        <v>8</v>
      </c>
      <c r="K49" s="165">
        <v>9</v>
      </c>
      <c r="L49" s="165">
        <v>17</v>
      </c>
      <c r="M49" s="218">
        <v>57</v>
      </c>
      <c r="N49" s="220">
        <v>38</v>
      </c>
      <c r="O49" s="221">
        <v>2</v>
      </c>
      <c r="P49" s="222">
        <v>23</v>
      </c>
      <c r="Q49" s="223">
        <v>28</v>
      </c>
      <c r="R49" s="165">
        <v>3</v>
      </c>
      <c r="S49" s="223">
        <v>3</v>
      </c>
      <c r="T49" s="223">
        <v>19</v>
      </c>
      <c r="U49" s="223">
        <v>4</v>
      </c>
      <c r="V49" s="223">
        <v>4</v>
      </c>
      <c r="W49" s="223">
        <v>10</v>
      </c>
      <c r="X49" s="224">
        <v>12</v>
      </c>
      <c r="Y49" s="251">
        <v>141</v>
      </c>
      <c r="Z49" s="225">
        <v>1</v>
      </c>
      <c r="AA49" s="252">
        <v>7</v>
      </c>
      <c r="AB49" s="159">
        <v>0</v>
      </c>
      <c r="AC49" s="226">
        <v>0</v>
      </c>
      <c r="AD49" s="251">
        <v>2</v>
      </c>
      <c r="AE49" s="223">
        <v>1</v>
      </c>
      <c r="AF49" s="166">
        <v>9</v>
      </c>
      <c r="AG49" s="159">
        <v>7</v>
      </c>
      <c r="AH49" s="248">
        <f t="shared" ref="AH49:AH50" si="1">SUM(C49:AG49)</f>
        <v>680</v>
      </c>
    </row>
    <row r="50" spans="1:34" s="109" customFormat="1" ht="24.9" customHeight="1" x14ac:dyDescent="0.2">
      <c r="A50" s="456"/>
      <c r="B50" s="227" t="s">
        <v>295</v>
      </c>
      <c r="C50" s="161">
        <v>267</v>
      </c>
      <c r="D50" s="170">
        <v>51</v>
      </c>
      <c r="E50" s="170">
        <v>84</v>
      </c>
      <c r="F50" s="170">
        <v>28</v>
      </c>
      <c r="G50" s="170">
        <v>3</v>
      </c>
      <c r="H50" s="219">
        <v>7</v>
      </c>
      <c r="I50" s="170">
        <v>11</v>
      </c>
      <c r="J50" s="170">
        <v>9</v>
      </c>
      <c r="K50" s="218">
        <v>16</v>
      </c>
      <c r="L50" s="219">
        <v>38</v>
      </c>
      <c r="M50" s="170">
        <v>243</v>
      </c>
      <c r="N50" s="228">
        <v>51</v>
      </c>
      <c r="O50" s="229">
        <v>8</v>
      </c>
      <c r="P50" s="161">
        <v>50</v>
      </c>
      <c r="Q50" s="170">
        <v>57</v>
      </c>
      <c r="R50" s="219">
        <v>3</v>
      </c>
      <c r="S50" s="170">
        <v>3</v>
      </c>
      <c r="T50" s="170">
        <v>31</v>
      </c>
      <c r="U50" s="170">
        <v>4</v>
      </c>
      <c r="V50" s="170">
        <v>5</v>
      </c>
      <c r="W50" s="170">
        <v>70</v>
      </c>
      <c r="X50" s="228">
        <v>16</v>
      </c>
      <c r="Y50" s="218">
        <v>280</v>
      </c>
      <c r="Z50" s="170">
        <v>1</v>
      </c>
      <c r="AA50" s="162">
        <v>15</v>
      </c>
      <c r="AB50" s="229">
        <v>0</v>
      </c>
      <c r="AC50" s="229">
        <v>0</v>
      </c>
      <c r="AD50" s="250">
        <v>4</v>
      </c>
      <c r="AE50" s="170">
        <v>1</v>
      </c>
      <c r="AF50" s="171">
        <v>24</v>
      </c>
      <c r="AG50" s="225">
        <v>15</v>
      </c>
      <c r="AH50" s="249">
        <f t="shared" si="1"/>
        <v>1395</v>
      </c>
    </row>
    <row r="51" spans="1:34" s="109" customFormat="1" ht="24.9" customHeight="1" x14ac:dyDescent="0.2">
      <c r="A51" s="453" t="s">
        <v>296</v>
      </c>
      <c r="B51" s="107" t="s">
        <v>230</v>
      </c>
      <c r="C51" s="158">
        <v>1341</v>
      </c>
      <c r="D51" s="165">
        <v>2629</v>
      </c>
      <c r="E51" s="158">
        <v>6133</v>
      </c>
      <c r="F51" s="165">
        <v>5822</v>
      </c>
      <c r="G51" s="158">
        <v>5767</v>
      </c>
      <c r="H51" s="165">
        <v>1901</v>
      </c>
      <c r="I51" s="158">
        <v>4448</v>
      </c>
      <c r="J51" s="165">
        <v>55</v>
      </c>
      <c r="K51" s="158">
        <v>471</v>
      </c>
      <c r="L51" s="165">
        <v>199</v>
      </c>
      <c r="M51" s="158">
        <v>67</v>
      </c>
      <c r="N51" s="157">
        <v>184</v>
      </c>
      <c r="O51" s="159">
        <v>37</v>
      </c>
      <c r="P51" s="158">
        <v>547</v>
      </c>
      <c r="Q51" s="165">
        <v>357</v>
      </c>
      <c r="R51" s="165">
        <v>205</v>
      </c>
      <c r="S51" s="165">
        <v>148</v>
      </c>
      <c r="T51" s="165">
        <v>120</v>
      </c>
      <c r="U51" s="165">
        <v>45</v>
      </c>
      <c r="V51" s="165">
        <v>156</v>
      </c>
      <c r="W51" s="165">
        <v>44</v>
      </c>
      <c r="X51" s="166">
        <v>285</v>
      </c>
      <c r="Y51" s="158">
        <v>3073</v>
      </c>
      <c r="Z51" s="165">
        <v>294</v>
      </c>
      <c r="AA51" s="157">
        <v>4</v>
      </c>
      <c r="AB51" s="157">
        <v>88</v>
      </c>
      <c r="AC51" s="159">
        <v>78</v>
      </c>
      <c r="AD51" s="251">
        <v>5950</v>
      </c>
      <c r="AE51" s="165">
        <v>443</v>
      </c>
      <c r="AF51" s="166">
        <v>213</v>
      </c>
      <c r="AG51" s="157">
        <v>2693</v>
      </c>
      <c r="AH51" s="195">
        <f>SUM(C51:AG51)</f>
        <v>43797</v>
      </c>
    </row>
    <row r="52" spans="1:34" s="109" customFormat="1" ht="24.9" customHeight="1" x14ac:dyDescent="0.2">
      <c r="A52" s="456"/>
      <c r="B52" s="108" t="s">
        <v>231</v>
      </c>
      <c r="C52" s="168">
        <v>1914</v>
      </c>
      <c r="D52" s="169">
        <v>4977</v>
      </c>
      <c r="E52" s="169">
        <v>10945</v>
      </c>
      <c r="F52" s="169">
        <v>9580</v>
      </c>
      <c r="G52" s="169">
        <v>8904</v>
      </c>
      <c r="H52" s="169">
        <v>2867</v>
      </c>
      <c r="I52" s="169">
        <v>6466</v>
      </c>
      <c r="J52" s="169">
        <v>66</v>
      </c>
      <c r="K52" s="169">
        <v>689</v>
      </c>
      <c r="L52" s="169">
        <v>362</v>
      </c>
      <c r="M52" s="170">
        <v>111</v>
      </c>
      <c r="N52" s="160">
        <v>316</v>
      </c>
      <c r="O52" s="167">
        <v>37</v>
      </c>
      <c r="P52" s="168">
        <v>914</v>
      </c>
      <c r="Q52" s="169">
        <v>1007</v>
      </c>
      <c r="R52" s="169">
        <v>507</v>
      </c>
      <c r="S52" s="169">
        <v>312</v>
      </c>
      <c r="T52" s="170">
        <v>222</v>
      </c>
      <c r="U52" s="169">
        <v>68</v>
      </c>
      <c r="V52" s="170">
        <v>235</v>
      </c>
      <c r="W52" s="169">
        <v>107</v>
      </c>
      <c r="X52" s="171">
        <v>527</v>
      </c>
      <c r="Y52" s="161">
        <v>5539</v>
      </c>
      <c r="Z52" s="169">
        <v>464</v>
      </c>
      <c r="AA52" s="164">
        <v>4</v>
      </c>
      <c r="AB52" s="163">
        <v>116</v>
      </c>
      <c r="AC52" s="163">
        <v>88</v>
      </c>
      <c r="AD52" s="250">
        <v>14909</v>
      </c>
      <c r="AE52" s="169">
        <v>1459</v>
      </c>
      <c r="AF52" s="171">
        <v>220</v>
      </c>
      <c r="AG52" s="164">
        <v>3080</v>
      </c>
      <c r="AH52" s="249">
        <f>SUM(C52:AG52)</f>
        <v>77012</v>
      </c>
    </row>
    <row r="53" spans="1:34" s="109" customFormat="1" ht="24.9" customHeight="1" x14ac:dyDescent="0.2">
      <c r="A53" s="453" t="s">
        <v>298</v>
      </c>
      <c r="B53" s="107" t="s">
        <v>230</v>
      </c>
      <c r="C53" s="158">
        <v>8144</v>
      </c>
      <c r="D53" s="165">
        <v>11183</v>
      </c>
      <c r="E53" s="158">
        <v>23173</v>
      </c>
      <c r="F53" s="165">
        <v>17166</v>
      </c>
      <c r="G53" s="158">
        <v>16399</v>
      </c>
      <c r="H53" s="165">
        <v>4580</v>
      </c>
      <c r="I53" s="158">
        <v>10311</v>
      </c>
      <c r="J53" s="165">
        <v>306</v>
      </c>
      <c r="K53" s="158">
        <v>1639</v>
      </c>
      <c r="L53" s="165">
        <v>830</v>
      </c>
      <c r="M53" s="158">
        <v>244</v>
      </c>
      <c r="N53" s="157">
        <v>1156</v>
      </c>
      <c r="O53" s="159">
        <v>24</v>
      </c>
      <c r="P53" s="158">
        <v>1083</v>
      </c>
      <c r="Q53" s="165">
        <v>779</v>
      </c>
      <c r="R53" s="165">
        <v>470</v>
      </c>
      <c r="S53" s="165">
        <v>239</v>
      </c>
      <c r="T53" s="165">
        <v>150</v>
      </c>
      <c r="U53" s="165">
        <v>193</v>
      </c>
      <c r="V53" s="165">
        <v>345</v>
      </c>
      <c r="W53" s="165">
        <v>221</v>
      </c>
      <c r="X53" s="166">
        <v>1872</v>
      </c>
      <c r="Y53" s="158">
        <v>7867</v>
      </c>
      <c r="Z53" s="165">
        <v>980</v>
      </c>
      <c r="AA53" s="157">
        <v>10</v>
      </c>
      <c r="AB53" s="157">
        <v>147</v>
      </c>
      <c r="AC53" s="159">
        <v>40</v>
      </c>
      <c r="AD53" s="251">
        <v>9655</v>
      </c>
      <c r="AE53" s="165">
        <v>662</v>
      </c>
      <c r="AF53" s="166">
        <v>182</v>
      </c>
      <c r="AG53" s="157">
        <v>10429</v>
      </c>
      <c r="AH53" s="195">
        <f>SUM(C53:AG53)</f>
        <v>130479</v>
      </c>
    </row>
    <row r="54" spans="1:34" s="109" customFormat="1" ht="24.9" customHeight="1" x14ac:dyDescent="0.2">
      <c r="A54" s="454"/>
      <c r="B54" s="108" t="s">
        <v>231</v>
      </c>
      <c r="C54" s="168">
        <v>15899</v>
      </c>
      <c r="D54" s="169">
        <v>18819</v>
      </c>
      <c r="E54" s="169">
        <v>40571</v>
      </c>
      <c r="F54" s="169">
        <v>32441</v>
      </c>
      <c r="G54" s="169">
        <v>30621</v>
      </c>
      <c r="H54" s="169">
        <v>8659</v>
      </c>
      <c r="I54" s="169">
        <v>17064</v>
      </c>
      <c r="J54" s="169">
        <v>560</v>
      </c>
      <c r="K54" s="169">
        <v>3253</v>
      </c>
      <c r="L54" s="169">
        <v>1548</v>
      </c>
      <c r="M54" s="170">
        <v>437</v>
      </c>
      <c r="N54" s="160">
        <v>2006</v>
      </c>
      <c r="O54" s="167">
        <v>61</v>
      </c>
      <c r="P54" s="168">
        <v>3192</v>
      </c>
      <c r="Q54" s="169">
        <v>2016</v>
      </c>
      <c r="R54" s="169">
        <v>997</v>
      </c>
      <c r="S54" s="169">
        <v>636</v>
      </c>
      <c r="T54" s="170">
        <v>278</v>
      </c>
      <c r="U54" s="169">
        <v>373</v>
      </c>
      <c r="V54" s="170">
        <v>810</v>
      </c>
      <c r="W54" s="169">
        <v>696</v>
      </c>
      <c r="X54" s="171">
        <v>4472</v>
      </c>
      <c r="Y54" s="161">
        <v>17238</v>
      </c>
      <c r="Z54" s="169">
        <v>2520</v>
      </c>
      <c r="AA54" s="164">
        <v>31</v>
      </c>
      <c r="AB54" s="163">
        <v>277</v>
      </c>
      <c r="AC54" s="163">
        <v>108</v>
      </c>
      <c r="AD54" s="250">
        <v>33996</v>
      </c>
      <c r="AE54" s="169">
        <v>2478</v>
      </c>
      <c r="AF54" s="171">
        <v>328</v>
      </c>
      <c r="AG54" s="164">
        <v>14182</v>
      </c>
      <c r="AH54" s="249">
        <f>SUM(C54:AG54)</f>
        <v>256567</v>
      </c>
    </row>
    <row r="55" spans="1:34" s="102" customFormat="1" ht="13.2" x14ac:dyDescent="0.2">
      <c r="A55" s="110"/>
      <c r="B55" s="110"/>
      <c r="AH55" s="255"/>
    </row>
    <row r="56" spans="1:34" s="102" customFormat="1" ht="13.2" x14ac:dyDescent="0.2">
      <c r="A56" s="110"/>
      <c r="B56" s="110"/>
      <c r="AH56" s="94"/>
    </row>
    <row r="57" spans="1:34" s="102" customFormat="1" ht="13.2" x14ac:dyDescent="0.2">
      <c r="A57" s="110"/>
      <c r="B57" s="110"/>
      <c r="AH57" s="94"/>
    </row>
    <row r="58" spans="1:34" s="102" customFormat="1" ht="13.2" x14ac:dyDescent="0.2">
      <c r="A58" s="110"/>
      <c r="B58" s="110"/>
      <c r="AH58" s="94"/>
    </row>
    <row r="59" spans="1:34" s="102" customFormat="1" ht="13.2" x14ac:dyDescent="0.2">
      <c r="A59" s="110"/>
      <c r="B59" s="110"/>
      <c r="AH59" s="94"/>
    </row>
    <row r="60" spans="1:34" s="102" customFormat="1" ht="13.2" x14ac:dyDescent="0.2">
      <c r="A60" s="110"/>
      <c r="B60" s="110"/>
      <c r="AH60" s="94"/>
    </row>
    <row r="61" spans="1:34" s="102" customFormat="1" ht="13.2" x14ac:dyDescent="0.2">
      <c r="A61" s="110"/>
      <c r="B61" s="110"/>
      <c r="AH61" s="94"/>
    </row>
    <row r="62" spans="1:34" s="102" customFormat="1" ht="13.2" x14ac:dyDescent="0.2">
      <c r="A62" s="110"/>
      <c r="B62" s="110"/>
      <c r="AH62" s="94"/>
    </row>
    <row r="63" spans="1:34" s="102" customFormat="1" ht="13.2" x14ac:dyDescent="0.2">
      <c r="A63" s="110"/>
      <c r="B63" s="110"/>
      <c r="AH63" s="94"/>
    </row>
    <row r="64" spans="1:34" s="102" customFormat="1" ht="13.2" x14ac:dyDescent="0.2">
      <c r="A64" s="110"/>
      <c r="B64" s="110"/>
      <c r="AH64" s="94"/>
    </row>
    <row r="65" spans="1:34" s="102" customFormat="1" ht="13.2" x14ac:dyDescent="0.2">
      <c r="A65" s="110"/>
      <c r="B65" s="110"/>
      <c r="AH65" s="94"/>
    </row>
    <row r="66" spans="1:34" s="102" customFormat="1" ht="13.2" x14ac:dyDescent="0.2">
      <c r="A66" s="110"/>
      <c r="B66" s="110"/>
      <c r="AH66" s="94"/>
    </row>
    <row r="67" spans="1:34" s="102" customFormat="1" ht="13.2" x14ac:dyDescent="0.2">
      <c r="A67" s="110"/>
      <c r="B67" s="110"/>
      <c r="AH67" s="94"/>
    </row>
    <row r="68" spans="1:34" s="102" customFormat="1" ht="13.2" x14ac:dyDescent="0.2">
      <c r="A68" s="110"/>
      <c r="B68" s="110"/>
      <c r="AH68" s="94"/>
    </row>
    <row r="69" spans="1:34" s="102" customFormat="1" ht="13.2" x14ac:dyDescent="0.2">
      <c r="A69" s="110"/>
      <c r="B69" s="110"/>
      <c r="AH69" s="94"/>
    </row>
    <row r="70" spans="1:34" s="102" customFormat="1" ht="13.2" x14ac:dyDescent="0.2">
      <c r="A70" s="110"/>
      <c r="B70" s="110"/>
      <c r="AH70" s="94"/>
    </row>
    <row r="71" spans="1:34" s="102" customFormat="1" ht="13.2" x14ac:dyDescent="0.2">
      <c r="A71" s="110"/>
      <c r="B71" s="110"/>
      <c r="AH71" s="94"/>
    </row>
    <row r="72" spans="1:34" s="102" customFormat="1" ht="13.2" x14ac:dyDescent="0.2">
      <c r="A72" s="110"/>
      <c r="B72" s="110"/>
      <c r="AH72" s="94"/>
    </row>
    <row r="73" spans="1:34" s="102" customFormat="1" ht="13.2" x14ac:dyDescent="0.2">
      <c r="A73" s="110"/>
      <c r="B73" s="110"/>
      <c r="AH73" s="94"/>
    </row>
    <row r="74" spans="1:34" s="102" customFormat="1" ht="13.2" x14ac:dyDescent="0.2">
      <c r="A74" s="110"/>
      <c r="B74" s="110"/>
      <c r="AH74" s="94"/>
    </row>
    <row r="75" spans="1:34" s="102" customFormat="1" ht="13.2" x14ac:dyDescent="0.2">
      <c r="A75" s="110"/>
      <c r="B75" s="110"/>
      <c r="AH75" s="94"/>
    </row>
    <row r="76" spans="1:34" s="102" customFormat="1" ht="13.2" x14ac:dyDescent="0.2">
      <c r="A76" s="110"/>
      <c r="B76" s="110"/>
      <c r="AH76" s="94"/>
    </row>
    <row r="77" spans="1:34" s="102" customFormat="1" ht="13.2" x14ac:dyDescent="0.2">
      <c r="A77" s="110"/>
      <c r="B77" s="110"/>
      <c r="AH77" s="94"/>
    </row>
    <row r="78" spans="1:34" s="102" customFormat="1" ht="13.2" x14ac:dyDescent="0.2">
      <c r="A78" s="110"/>
      <c r="B78" s="110"/>
      <c r="AH78" s="94"/>
    </row>
    <row r="79" spans="1:34" s="102" customFormat="1" ht="13.2" x14ac:dyDescent="0.2">
      <c r="A79" s="110"/>
      <c r="B79" s="110"/>
      <c r="AH79" s="94"/>
    </row>
    <row r="80" spans="1:34" s="102" customFormat="1" ht="13.2" x14ac:dyDescent="0.2">
      <c r="A80" s="110"/>
      <c r="B80" s="110"/>
      <c r="AH80" s="94"/>
    </row>
    <row r="81" spans="1:34" s="102" customFormat="1" ht="13.2" x14ac:dyDescent="0.2">
      <c r="A81" s="110"/>
      <c r="B81" s="110"/>
      <c r="AH81" s="94"/>
    </row>
    <row r="82" spans="1:34" s="102" customFormat="1" ht="13.2" x14ac:dyDescent="0.2">
      <c r="A82" s="110"/>
      <c r="B82" s="110"/>
      <c r="AH82" s="94"/>
    </row>
    <row r="83" spans="1:34" s="102" customFormat="1" ht="13.2" x14ac:dyDescent="0.2">
      <c r="A83" s="110"/>
      <c r="B83" s="110"/>
      <c r="AH83" s="94"/>
    </row>
    <row r="84" spans="1:34" s="102" customFormat="1" ht="13.2" x14ac:dyDescent="0.2">
      <c r="A84" s="110"/>
      <c r="B84" s="110"/>
      <c r="AH84" s="94"/>
    </row>
    <row r="85" spans="1:34" s="102" customFormat="1" ht="13.2" x14ac:dyDescent="0.2">
      <c r="A85" s="110"/>
      <c r="B85" s="110"/>
      <c r="AH85" s="94"/>
    </row>
    <row r="86" spans="1:34" s="102" customFormat="1" ht="13.2" x14ac:dyDescent="0.2">
      <c r="A86" s="110"/>
      <c r="B86" s="110"/>
      <c r="AH86" s="94"/>
    </row>
    <row r="87" spans="1:34" s="102" customFormat="1" ht="13.2" x14ac:dyDescent="0.2">
      <c r="A87" s="110"/>
      <c r="B87" s="110"/>
      <c r="AH87" s="94"/>
    </row>
    <row r="88" spans="1:34" s="102" customFormat="1" ht="13.2" x14ac:dyDescent="0.2">
      <c r="A88" s="110"/>
      <c r="B88" s="110"/>
      <c r="AH88" s="94"/>
    </row>
    <row r="89" spans="1:34" s="102" customFormat="1" ht="13.2" x14ac:dyDescent="0.2">
      <c r="A89" s="110"/>
      <c r="B89" s="110"/>
      <c r="AH89" s="94"/>
    </row>
    <row r="90" spans="1:34" s="102" customFormat="1" ht="13.2" x14ac:dyDescent="0.2">
      <c r="A90" s="110"/>
      <c r="B90" s="110"/>
      <c r="AH90" s="94"/>
    </row>
    <row r="91" spans="1:34" s="102" customFormat="1" ht="13.2" x14ac:dyDescent="0.2">
      <c r="A91" s="110"/>
      <c r="B91" s="110"/>
      <c r="AH91" s="94"/>
    </row>
    <row r="92" spans="1:34" s="102" customFormat="1" ht="13.2" x14ac:dyDescent="0.2">
      <c r="A92" s="110"/>
      <c r="B92" s="110"/>
      <c r="AH92" s="94"/>
    </row>
    <row r="93" spans="1:34" s="102" customFormat="1" ht="13.2" x14ac:dyDescent="0.2">
      <c r="A93" s="110"/>
      <c r="B93" s="110"/>
      <c r="AH93" s="94"/>
    </row>
    <row r="94" spans="1:34" s="102" customFormat="1" ht="13.2" x14ac:dyDescent="0.2">
      <c r="A94" s="110"/>
      <c r="B94" s="110"/>
      <c r="AH94" s="94"/>
    </row>
    <row r="95" spans="1:34" s="102" customFormat="1" ht="13.2" x14ac:dyDescent="0.2">
      <c r="A95" s="110"/>
      <c r="B95" s="110"/>
      <c r="AH95" s="94"/>
    </row>
    <row r="96" spans="1:34" s="102" customFormat="1" ht="13.2" x14ac:dyDescent="0.2">
      <c r="A96" s="110"/>
      <c r="B96" s="110"/>
      <c r="AH96" s="94"/>
    </row>
    <row r="97" spans="1:34" s="102" customFormat="1" ht="13.2" x14ac:dyDescent="0.2">
      <c r="A97" s="110"/>
      <c r="B97" s="110"/>
      <c r="AH97" s="94"/>
    </row>
    <row r="98" spans="1:34" s="102" customFormat="1" ht="13.2" x14ac:dyDescent="0.2">
      <c r="A98" s="110"/>
      <c r="B98" s="110"/>
      <c r="AH98" s="94"/>
    </row>
    <row r="99" spans="1:34" s="102" customFormat="1" ht="13.2" x14ac:dyDescent="0.2">
      <c r="A99" s="110"/>
      <c r="B99" s="110"/>
      <c r="AH99" s="94"/>
    </row>
    <row r="100" spans="1:34" s="102" customFormat="1" ht="13.2" x14ac:dyDescent="0.2">
      <c r="A100" s="110"/>
      <c r="B100" s="110"/>
      <c r="AH100" s="94"/>
    </row>
    <row r="101" spans="1:34" s="102" customFormat="1" ht="13.2" x14ac:dyDescent="0.2">
      <c r="A101" s="110"/>
      <c r="B101" s="110"/>
      <c r="AH101" s="94"/>
    </row>
    <row r="102" spans="1:34" s="102" customFormat="1" ht="13.2" x14ac:dyDescent="0.2">
      <c r="A102" s="110"/>
      <c r="B102" s="110"/>
      <c r="AH102" s="94"/>
    </row>
    <row r="103" spans="1:34" s="102" customFormat="1" ht="13.2" x14ac:dyDescent="0.2">
      <c r="A103" s="110"/>
      <c r="B103" s="110"/>
      <c r="AH103" s="94"/>
    </row>
    <row r="104" spans="1:34" s="102" customFormat="1" ht="13.2" x14ac:dyDescent="0.2">
      <c r="A104" s="110"/>
      <c r="B104" s="110"/>
      <c r="AH104" s="94"/>
    </row>
    <row r="105" spans="1:34" s="102" customFormat="1" ht="13.2" x14ac:dyDescent="0.2">
      <c r="A105" s="110"/>
      <c r="B105" s="110"/>
      <c r="AH105" s="94"/>
    </row>
    <row r="106" spans="1:34" s="102" customFormat="1" ht="13.2" x14ac:dyDescent="0.2">
      <c r="A106" s="110"/>
      <c r="B106" s="110"/>
      <c r="AH106" s="94"/>
    </row>
    <row r="107" spans="1:34" s="102" customFormat="1" ht="13.2" x14ac:dyDescent="0.2">
      <c r="A107" s="110"/>
      <c r="B107" s="110"/>
      <c r="AH107" s="94"/>
    </row>
    <row r="108" spans="1:34" s="102" customFormat="1" ht="13.2" x14ac:dyDescent="0.2">
      <c r="A108" s="110"/>
      <c r="B108" s="110"/>
      <c r="AH108" s="94"/>
    </row>
    <row r="109" spans="1:34" s="102" customFormat="1" ht="13.2" x14ac:dyDescent="0.2">
      <c r="A109" s="110"/>
      <c r="B109" s="110"/>
      <c r="AH109" s="94"/>
    </row>
    <row r="110" spans="1:34" s="102" customFormat="1" ht="13.2" x14ac:dyDescent="0.2">
      <c r="A110" s="110"/>
      <c r="B110" s="110"/>
      <c r="AH110" s="94"/>
    </row>
    <row r="111" spans="1:34" s="102" customFormat="1" ht="13.2" x14ac:dyDescent="0.2">
      <c r="A111" s="110"/>
      <c r="B111" s="110"/>
      <c r="AH111" s="94"/>
    </row>
    <row r="112" spans="1:34" s="102" customFormat="1" ht="13.2" x14ac:dyDescent="0.2">
      <c r="A112" s="110"/>
      <c r="B112" s="110"/>
      <c r="AH112" s="94"/>
    </row>
    <row r="113" spans="1:34" s="102" customFormat="1" ht="13.2" x14ac:dyDescent="0.2">
      <c r="A113" s="110"/>
      <c r="B113" s="110"/>
      <c r="AH113" s="94"/>
    </row>
    <row r="114" spans="1:34" s="102" customFormat="1" ht="13.2" x14ac:dyDescent="0.2">
      <c r="A114" s="110"/>
      <c r="B114" s="110"/>
      <c r="AH114" s="94"/>
    </row>
    <row r="115" spans="1:34" s="102" customFormat="1" ht="13.2" x14ac:dyDescent="0.2">
      <c r="A115" s="110"/>
      <c r="B115" s="110"/>
      <c r="AH115" s="94"/>
    </row>
    <row r="116" spans="1:34" s="102" customFormat="1" ht="13.2" x14ac:dyDescent="0.2">
      <c r="A116" s="110"/>
      <c r="B116" s="110"/>
      <c r="AH116" s="94"/>
    </row>
  </sheetData>
  <mergeCells count="35">
    <mergeCell ref="AG3:AG4"/>
    <mergeCell ref="Y3:AA3"/>
    <mergeCell ref="AB3:AB4"/>
    <mergeCell ref="P3:X3"/>
    <mergeCell ref="O3:O4"/>
    <mergeCell ref="AC3:AC4"/>
    <mergeCell ref="A19:A20"/>
    <mergeCell ref="A21:A22"/>
    <mergeCell ref="A23:A24"/>
    <mergeCell ref="A25:A26"/>
    <mergeCell ref="A45:A46"/>
    <mergeCell ref="A43:A44"/>
    <mergeCell ref="A29:A30"/>
    <mergeCell ref="A41:A42"/>
    <mergeCell ref="A31:A32"/>
    <mergeCell ref="A33:A34"/>
    <mergeCell ref="A35:A36"/>
    <mergeCell ref="A37:A38"/>
    <mergeCell ref="A39:A40"/>
    <mergeCell ref="A53:A54"/>
    <mergeCell ref="A49:A50"/>
    <mergeCell ref="A51:A52"/>
    <mergeCell ref="A1:AH1"/>
    <mergeCell ref="C3:N3"/>
    <mergeCell ref="AD3:AF3"/>
    <mergeCell ref="AH3:AH4"/>
    <mergeCell ref="A47:A48"/>
    <mergeCell ref="A27:A28"/>
    <mergeCell ref="A5:A6"/>
    <mergeCell ref="A7:A8"/>
    <mergeCell ref="A9:A10"/>
    <mergeCell ref="A11:A12"/>
    <mergeCell ref="A13:A14"/>
    <mergeCell ref="A15:A16"/>
    <mergeCell ref="A17:A18"/>
  </mergeCells>
  <phoneticPr fontId="2"/>
  <pageMargins left="0.59055118110236215" right="0.59055118110236215" top="0.59055118110236215" bottom="0.59055118110236215" header="0.19685039370078741" footer="0.19685039370078741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①R５観光客月間入込客数・宿泊数</vt:lpstr>
      <vt:lpstr>②R5外国人観光客月間国別宿泊数</vt:lpstr>
      <vt:lpstr>③観光客入込推移S41から</vt:lpstr>
      <vt:lpstr>④外国人宿泊推移H14～</vt:lpstr>
      <vt:lpstr>⑤外国人国別宿泊推移H11から</vt:lpstr>
      <vt:lpstr>②R5外国人観光客月間国別宿泊数!Print_Area</vt:lpstr>
      <vt:lpstr>③観光客入込推移S41から!Print_Area</vt:lpstr>
      <vt:lpstr>'④外国人宿泊推移H14～'!Print_Area</vt:lpstr>
      <vt:lpstr>⑤外国人国別宿泊推移H11から!Print_Area</vt:lpstr>
      <vt:lpstr>③観光客入込推移S41から!Print_Titles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kankou103</dc:creator>
  <cp:lastModifiedBy>倉本　隆司</cp:lastModifiedBy>
  <cp:lastPrinted>2024-05-07T00:24:57Z</cp:lastPrinted>
  <dcterms:created xsi:type="dcterms:W3CDTF">2017-07-03T07:02:53Z</dcterms:created>
  <dcterms:modified xsi:type="dcterms:W3CDTF">2024-05-07T00:26:22Z</dcterms:modified>
</cp:coreProperties>
</file>