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H30\【経営比較分析表】2017_012297_46_010【上水】\"/>
    </mc:Choice>
  </mc:AlternateContent>
  <workbookProtection workbookAlgorithmName="SHA-512" workbookHashValue="Lg7vNtylPn21ONxli+ZtZXjlJYq/05U9M2Gdt7DuJlgpCrqhzWW87pydIH1ASpnxwIIIyQTrhbA5GGW1H27iJw==" workbookSaltValue="4WxP8y3yPCcSegAt9OffY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<sst xmlns="http://schemas.openxmlformats.org/spreadsheetml/2006/main" count="232" uniqueCount="119">
  <si>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</si>
  <si>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</si>
  <si>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</si>
  <si>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</si>
  <si>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</si>
  <si>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</si>
  <si>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</si>
  <si>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</si>
  <si>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</si>
  <si>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</si>
  <si>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</si>
  <si>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</si>
  <si>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</si>
  <si>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</si>
  <si>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</si>
  <si>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</si>
  <si>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</si>
  <si>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</si>
  <si>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</si>
  <si>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</si>
  <si>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</si>
  <si>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</si>
  <si>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</si>
  <si>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</si>
  <si>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</si>
  <si>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</si>
  <si>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</si>
  <si>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</si>
  <si>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</si>
  <si>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</si>
  <si>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</si>
  <si>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</si>
  <si>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</si>
  <si>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</si>
  <si>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</si>
  <si>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</si>
  <si>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</si>
  <si>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</si>
  <si>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</si>
  <si>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</si>
  <si>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</si>
  <si>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</si>
  <si>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</si>
  <si>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</si>
  <si>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</si>
  <si>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</si>
  <si>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</si>
  <si>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</si>
  <si>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</si>
  <si>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</si>
  <si>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</si>
  <si>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</si>
  <si>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</si>
  <si>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</si>
  <si>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</si>
  <si>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</si>
  <si>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</si>
  <si>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</si>
  <si>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</si>
  <si>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</si>
  <si>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</si>
  <si>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</si>
  <si>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</si>
  <si>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</si>
  <si>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</si>
  <si>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</si>
  <si>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</si>
  <si>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</si>
  <si>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</si>
  <si>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</si>
  <si>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</si>
  <si>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</si>
  <si>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</si>
  <si>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</si>
  <si>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</si>
  <si>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</si>
  <si>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</si>
  <si>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</si>
  <si>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</si>
  <si>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</si>
  <si>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</si>
  <si>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</si>
  <si>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</si>
  <si>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</si>
  <si>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</si>
  <si>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</si>
  <si>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</si>
  <si>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</si>
  <si>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</si>
  <si>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</si>
  <si>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</si>
  <si>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</si>
  <si>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</si>
  <si>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</si>
  <si>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</si>
  <si>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</si>
  <si>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</si>
  <si>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</si>
  <si>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</si>
  <si>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</si>
  <si>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</si>
  <si>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</si>
  <si>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</si>
  <si>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</si>
  <si>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</si>
  <si>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</si>
  <si>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</si>
  <si>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</si>
  <si>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</si>
  <si>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</si>
  <si>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</si>
  <si>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</si>
  <si>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</si>
  <si>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</si>
  <si>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</si>
  <si>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</si>
  <si>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有形固定資産の減価償却がどの程度進んでいるかを示す指標で、資産の老朽化度合を示す。類似団体とほぼ同様であり、耐用年数を超過した資産の計画的更新を実施していく。
②管路経年化率
　法定耐用年数を超えた管路延長の割合を示すもので、類似団体より若干低くなっているが、H26以降増加傾向となっているため計画的な老朽管の更新を検討していく。
③管路更新率
　当該年度に更新した管路延長の割合を示すもので、老朽管更新の進捗状況を見ることができる。法定耐用年数を超えるものや、劣化の激しい地区を選定し、かつ、財政状況も分析しながら計画的に老朽管更新を検討していく。</t>
    <rPh sb="149" eb="151">
      <t>ゾウカ</t>
    </rPh>
    <phoneticPr fontId="4"/>
  </si>
  <si>
    <t>　少子高齢化社会を迎え、人口減少が進む中で料金収入の増加は見込めない状況であるが、本市の特徴として大型宿泊施設の建設も予定されていることから、現行の経営戦略による投資・財政計画の検証を行いながら、今後の老朽化対策に備える。また、企業債償還金の状況や内部留保資金、現金残高の推移に注視し、経営状況を住民と共有する中で、持続可能な事業運営に向けた適正な料金のありかたを検討していく。さらに、有収率向上に向け漏水調査を継続し、より効率的な事業運営に努める。</t>
    <rPh sb="206" eb="208">
      <t>ケイゾク</t>
    </rPh>
    <phoneticPr fontId="4"/>
  </si>
  <si>
    <t>①経常収支比率
　当該年度は、大型宿泊施設の接続による料金収入が増加し100％を超えており、水道事業収益全体に占める料金収入も70％以上であることから健全経営と言える。
③流動比率
　１年以内に支払う債務に対し支払うことができる現金等があるかを示すもので、流動資産は減少傾向であるが、今後、宿泊施設の接続が見込まれ、支払能力は有る値と言える。
④企業債残高対給水収益比率
　類似団体より高い数値で推移している。料金収入に対する企業債残高は大きい状況である。
⑤料金回収率
　給水に係る費用が料金収入でどの程度賄われているかの指標であり、類似団体に比べ低い状況となっている。本市の場合、給水費用は料金収入及び他会計からの補助金で賄われているため、100％以下となっている。
⑥給水原価
　１㎥の水を作るのにかかる費用単価を示すもので、類似団体より高めで推移している。電気料金や各種委託などの維持管理費が大きくなっている状況であり、今後も経費節減に努めていく。
⑦施設利用率
　施設の利用状況や適正規模を判断する指標であり、類似団体に比べ高い状態にあり、効率よく稼働していると言える。
⑧有収率
　料金化された水量を示すものであり、類似団体より低く、年々減少している。漏水等の影響も考えられ、当該年度より漏水調査等を実施している。</t>
    <rPh sb="9" eb="11">
      <t>トウガイ</t>
    </rPh>
    <rPh sb="11" eb="13">
      <t>ネンド</t>
    </rPh>
    <rPh sb="15" eb="17">
      <t>オオガタ</t>
    </rPh>
    <rPh sb="22" eb="24">
      <t>セツゾク</t>
    </rPh>
    <rPh sb="27" eb="29">
      <t>リョウキン</t>
    </rPh>
    <rPh sb="29" eb="31">
      <t>シュウニュウ</t>
    </rPh>
    <rPh sb="32" eb="34">
      <t>ゾウカ</t>
    </rPh>
    <rPh sb="40" eb="41">
      <t>コ</t>
    </rPh>
    <rPh sb="128" eb="130">
      <t>リュウドウ</t>
    </rPh>
    <rPh sb="130" eb="132">
      <t>シサン</t>
    </rPh>
    <rPh sb="133" eb="135">
      <t>ゲンショウ</t>
    </rPh>
    <rPh sb="135" eb="137">
      <t>ケイコウ</t>
    </rPh>
    <rPh sb="142" eb="144">
      <t>コンゴ</t>
    </rPh>
    <rPh sb="145" eb="147">
      <t>シュクハク</t>
    </rPh>
    <rPh sb="147" eb="149">
      <t>シセツ</t>
    </rPh>
    <rPh sb="150" eb="152">
      <t>セツゾク</t>
    </rPh>
    <rPh sb="153" eb="155">
      <t>ミコ</t>
    </rPh>
    <rPh sb="165" eb="166">
      <t>アタイ</t>
    </rPh>
    <rPh sb="348" eb="349">
      <t>ツク</t>
    </rPh>
    <rPh sb="445" eb="447">
      <t>テキセイ</t>
    </rPh>
    <rPh sb="465" eb="466">
      <t>クラ</t>
    </rPh>
    <rPh sb="467" eb="468">
      <t>タカ</t>
    </rPh>
    <rPh sb="469" eb="471">
      <t>ジョウタイ</t>
    </rPh>
    <rPh sb="475" eb="477">
      <t>コウリツ</t>
    </rPh>
    <rPh sb="479" eb="481">
      <t>カドウ</t>
    </rPh>
    <rPh sb="544" eb="546">
      <t>トウガイ</t>
    </rPh>
    <rPh sb="546" eb="54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</si>
</sst>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1.1200000000000001</c:v>
                </c:pt>
                <c:pt idx="2">
                  <c:v>0.59</c:v>
                </c:pt>
                <c:pt idx="3">
                  <c:v>0.8</c:v>
                </c:pt>
                <c:pt idx="4">
                  <c:v>1.45</c:v>
                </c:pt>
              </c:numCache>
            </c:numRef>
          </c:val>
          <c:extLst>
            <c:ext xmlns:c16="http://schemas.microsoft.com/office/drawing/2014/chart" uri="{C3380CC4-5D6E-409C-BE32-E72D297353CC}">
              <c16:uniqueId val="{00000000-F7AA-4BF7-9066-647D24E38F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F7AA-4BF7-9066-647D24E38F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57.95</c:v>
                </c:pt>
                <c:pt idx="1">
                  <c:v>58.79</c:v>
                </c:pt>
                <c:pt idx="2">
                  <c:v>59.78</c:v>
                </c:pt>
                <c:pt idx="3">
                  <c:v>60.14</c:v>
                </c:pt>
                <c:pt idx="4">
                  <c:v>62.56</c:v>
                </c:pt>
              </c:numCache>
            </c:numRef>
          </c:val>
          <c:extLst>
            <c:ext xmlns:c16="http://schemas.microsoft.com/office/drawing/2014/chart" uri="{C3380CC4-5D6E-409C-BE32-E72D297353CC}">
              <c16:uniqueId val="{00000000-9687-42FE-A608-10EA372AB1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9687-42FE-A608-10EA372AB1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82.39</c:v>
                </c:pt>
                <c:pt idx="1">
                  <c:v>81.819999999999993</c:v>
                </c:pt>
                <c:pt idx="2">
                  <c:v>80.36</c:v>
                </c:pt>
                <c:pt idx="3">
                  <c:v>79.930000000000007</c:v>
                </c:pt>
                <c:pt idx="4">
                  <c:v>77.92</c:v>
                </c:pt>
              </c:numCache>
            </c:numRef>
          </c:val>
          <c:extLst>
            <c:ext xmlns:c16="http://schemas.microsoft.com/office/drawing/2014/chart" uri="{C3380CC4-5D6E-409C-BE32-E72D297353CC}">
              <c16:uniqueId val="{00000000-FFFB-4DD8-B6BC-257EA05372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FFB-4DD8-B6BC-257EA05372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118.2</c:v>
                </c:pt>
                <c:pt idx="1">
                  <c:v>109.58</c:v>
                </c:pt>
                <c:pt idx="2">
                  <c:v>108.73</c:v>
                </c:pt>
                <c:pt idx="3">
                  <c:v>108.92</c:v>
                </c:pt>
                <c:pt idx="4">
                  <c:v>116.3</c:v>
                </c:pt>
              </c:numCache>
            </c:numRef>
          </c:val>
          <c:extLst>
            <c:ext xmlns:c16="http://schemas.microsoft.com/office/drawing/2014/chart" uri="{C3380CC4-5D6E-409C-BE32-E72D297353CC}">
              <c16:uniqueId val="{00000000-1ACF-4FCE-8AF7-79C26557F2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1ACF-4FCE-8AF7-79C26557F2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37.54</c:v>
                </c:pt>
                <c:pt idx="1">
                  <c:v>44.47</c:v>
                </c:pt>
                <c:pt idx="2">
                  <c:v>45.74</c:v>
                </c:pt>
                <c:pt idx="3">
                  <c:v>47.03</c:v>
                </c:pt>
                <c:pt idx="4">
                  <c:v>48.31</c:v>
                </c:pt>
              </c:numCache>
            </c:numRef>
          </c:val>
          <c:extLst>
            <c:ext xmlns:c16="http://schemas.microsoft.com/office/drawing/2014/chart" uri="{C3380CC4-5D6E-409C-BE32-E72D297353CC}">
              <c16:uniqueId val="{00000000-3C09-45A5-B0F1-545CDE885B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3C09-45A5-B0F1-545CDE885B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c:v>
                </c:pt>
                <c:pt idx="1">
                  <c:v>8.89</c:v>
                </c:pt>
                <c:pt idx="2">
                  <c:v>10.23</c:v>
                </c:pt>
                <c:pt idx="3">
                  <c:v>11.53</c:v>
                </c:pt>
                <c:pt idx="4">
                  <c:v>12.58</c:v>
                </c:pt>
              </c:numCache>
            </c:numRef>
          </c:val>
          <c:extLst>
            <c:ext xmlns:c16="http://schemas.microsoft.com/office/drawing/2014/chart" uri="{C3380CC4-5D6E-409C-BE32-E72D297353CC}">
              <c16:uniqueId val="{00000000-293A-4727-8AA8-97F05D81A0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293A-4727-8AA8-97F05D81A0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6A-4BFD-98E0-A8CF2BBE84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8F6A-4BFD-98E0-A8CF2BBE84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1583.83</c:v>
                </c:pt>
                <c:pt idx="1">
                  <c:v>247.7</c:v>
                </c:pt>
                <c:pt idx="2">
                  <c:v>226.96</c:v>
                </c:pt>
                <c:pt idx="3">
                  <c:v>206.27</c:v>
                </c:pt>
                <c:pt idx="4">
                  <c:v>191.37</c:v>
                </c:pt>
              </c:numCache>
            </c:numRef>
          </c:val>
          <c:extLst>
            <c:ext xmlns:c16="http://schemas.microsoft.com/office/drawing/2014/chart" uri="{C3380CC4-5D6E-409C-BE32-E72D297353CC}">
              <c16:uniqueId val="{00000000-9CDE-4B44-8D53-227C738483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9CDE-4B44-8D53-227C738483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834.09</c:v>
                </c:pt>
                <c:pt idx="1">
                  <c:v>795.88</c:v>
                </c:pt>
                <c:pt idx="2">
                  <c:v>758.7</c:v>
                </c:pt>
                <c:pt idx="3">
                  <c:v>731.15</c:v>
                </c:pt>
                <c:pt idx="4">
                  <c:v>687.67</c:v>
                </c:pt>
              </c:numCache>
            </c:numRef>
          </c:val>
          <c:extLst>
            <c:ext xmlns:c16="http://schemas.microsoft.com/office/drawing/2014/chart" uri="{C3380CC4-5D6E-409C-BE32-E72D297353CC}">
              <c16:uniqueId val="{00000000-857A-4D45-8054-88A87FDED5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857A-4D45-8054-88A87FDED5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95.64</c:v>
                </c:pt>
                <c:pt idx="1">
                  <c:v>90.37</c:v>
                </c:pt>
                <c:pt idx="2">
                  <c:v>89.41</c:v>
                </c:pt>
                <c:pt idx="3">
                  <c:v>89.92</c:v>
                </c:pt>
                <c:pt idx="4">
                  <c:v>97.8</c:v>
                </c:pt>
              </c:numCache>
            </c:numRef>
          </c:val>
          <c:extLst>
            <c:ext xmlns:c16="http://schemas.microsoft.com/office/drawing/2014/chart" uri="{C3380CC4-5D6E-409C-BE32-E72D297353CC}">
              <c16:uniqueId val="{00000000-7526-4538-87C9-7B487EEBBB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7526-4538-87C9-7B487EEBBB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218.8</c:v>
                </c:pt>
                <c:pt idx="1">
                  <c:v>232.07</c:v>
                </c:pt>
                <c:pt idx="2">
                  <c:v>234.7</c:v>
                </c:pt>
                <c:pt idx="3">
                  <c:v>233.84</c:v>
                </c:pt>
                <c:pt idx="4">
                  <c:v>215.58</c:v>
                </c:pt>
              </c:numCache>
            </c:numRef>
          </c:val>
          <c:extLst>
            <c:ext xmlns:c16="http://schemas.microsoft.com/office/drawing/2014/chart" uri="{C3380CC4-5D6E-409C-BE32-E72D297353CC}">
              <c16:uniqueId val="{00000000-9CF2-45D7-BD3A-10B5886E0F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9CF2-45D7-BD3A-10B5886E0F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V1" sqref="V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北海道　富良野市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22284</v>
      </c>
      <c r="AM8" s="59"/>
      <c r="AN8" s="59"/>
      <c r="AO8" s="59"/>
      <c r="AP8" s="59"/>
      <c r="AQ8" s="59"/>
      <c r="AR8" s="59"/>
      <c r="AS8" s="59"/>
      <c r="AT8" s="50">
        <f>データ!$S$6</f>
        <v>600.71</v>
      </c>
      <c r="AU8" s="51"/>
      <c r="AV8" s="51"/>
      <c r="AW8" s="51"/>
      <c r="AX8" s="51"/>
      <c r="AY8" s="51"/>
      <c r="AZ8" s="51"/>
      <c r="BA8" s="51"/>
      <c r="BB8" s="52">
        <f>データ!$T$6</f>
        <v>37.1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37.64</v>
      </c>
      <c r="J10" s="51"/>
      <c r="K10" s="51"/>
      <c r="L10" s="51"/>
      <c r="M10" s="51"/>
      <c r="N10" s="51"/>
      <c r="O10" s="62"/>
      <c r="P10" s="52">
        <f>データ!$P$6</f>
        <v>72.09</v>
      </c>
      <c r="Q10" s="52"/>
      <c r="R10" s="52"/>
      <c r="S10" s="52"/>
      <c r="T10" s="52"/>
      <c r="U10" s="52"/>
      <c r="V10" s="52"/>
      <c r="W10" s="59">
        <f>データ!$Q$6</f>
        <v>4039</v>
      </c>
      <c r="X10" s="59"/>
      <c r="Y10" s="59"/>
      <c r="Z10" s="59"/>
      <c r="AA10" s="59"/>
      <c r="AB10" s="59"/>
      <c r="AC10" s="59"/>
      <c r="AD10" s="2"/>
      <c r="AE10" s="2"/>
      <c r="AF10" s="2"/>
      <c r="AG10" s="2"/>
      <c r="AH10" s="4"/>
      <c r="AI10" s="4"/>
      <c r="AJ10" s="4"/>
      <c r="AK10" s="4"/>
      <c r="AL10" s="59">
        <f>データ!$U$6</f>
        <v>15795</v>
      </c>
      <c r="AM10" s="59"/>
      <c r="AN10" s="59"/>
      <c r="AO10" s="59"/>
      <c r="AP10" s="59"/>
      <c r="AQ10" s="59"/>
      <c r="AR10" s="59"/>
      <c r="AS10" s="59"/>
      <c r="AT10" s="50">
        <f>データ!$V$6</f>
        <v>22.02</v>
      </c>
      <c r="AU10" s="51"/>
      <c r="AV10" s="51"/>
      <c r="AW10" s="51"/>
      <c r="AX10" s="51"/>
      <c r="AY10" s="51"/>
      <c r="AZ10" s="51"/>
      <c r="BA10" s="51"/>
      <c r="BB10" s="52">
        <f>データ!$W$6</f>
        <v>717.3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SZ73wSHJdIqpdWwiiTjPKm2LutINQnlreYfOwSVDRqlyfZya0x0vC1yQWaAuKOyPHkHAti+6NlI0Nrz8TLMCA==" saltValue="gVnonEP9AwWYYHupCkJUM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2">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2">
      <c r="A6" s="28" t="s">
        <v>103</v>
      </c>
      <c r="B6" s="33">
        <f>B7</f>
        <v>2017</v>
      </c>
      <c r="C6" s="33">
        <f t="shared" ref="C6:W6" si="3">C7</f>
        <v>12297</v>
      </c>
      <c r="D6" s="33">
        <f t="shared" si="3"/>
        <v>46</v>
      </c>
      <c r="E6" s="33">
        <f t="shared" si="3"/>
        <v>1</v>
      </c>
      <c r="F6" s="33">
        <f t="shared" si="3"/>
        <v>0</v>
      </c>
      <c r="G6" s="33">
        <f t="shared" si="3"/>
        <v>1</v>
      </c>
      <c r="H6" s="33" t="str">
        <f t="shared" si="3"/>
        <v>北海道　富良野市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37.64</v>
      </c>
      <c r="P6" s="34">
        <f t="shared" si="3"/>
        <v>72.09</v>
      </c>
      <c r="Q6" s="34">
        <f t="shared" si="3"/>
        <v>4039</v>
      </c>
      <c r="R6" s="34">
        <f t="shared" si="3"/>
        <v>22284</v>
      </c>
      <c r="S6" s="34">
        <f t="shared" si="3"/>
        <v>600.71</v>
      </c>
      <c r="T6" s="34">
        <f t="shared" si="3"/>
        <v>37.1</v>
      </c>
      <c r="U6" s="34">
        <f t="shared" si="3"/>
        <v>15795</v>
      </c>
      <c r="V6" s="34">
        <f t="shared" si="3"/>
        <v>22.02</v>
      </c>
      <c r="W6" s="34">
        <f t="shared" si="3"/>
        <v>717.3</v>
      </c>
      <c r="X6" s="35">
        <f>IF(X7="",NA(),X7)</f>
        <v>118.2</v>
      </c>
      <c r="Y6" s="35">
        <f t="shared" ref="Y6:AG6" si="4">IF(Y7="",NA(),Y7)</f>
        <v>109.58</v>
      </c>
      <c r="Z6" s="35">
        <f t="shared" si="4"/>
        <v>108.73</v>
      </c>
      <c r="AA6" s="35">
        <f t="shared" si="4"/>
        <v>108.92</v>
      </c>
      <c r="AB6" s="35">
        <f t="shared" si="4"/>
        <v>116.3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1583.83</v>
      </c>
      <c r="AU6" s="35">
        <f t="shared" ref="AU6:BC6" si="6">IF(AU7="",NA(),AU7)</f>
        <v>247.7</v>
      </c>
      <c r="AV6" s="35">
        <f t="shared" si="6"/>
        <v>226.96</v>
      </c>
      <c r="AW6" s="35">
        <f t="shared" si="6"/>
        <v>206.27</v>
      </c>
      <c r="AX6" s="35">
        <f t="shared" si="6"/>
        <v>191.37</v>
      </c>
      <c r="AY6" s="35">
        <f t="shared" si="6"/>
        <v>963.24</v>
      </c>
      <c r="AZ6" s="35">
        <f t="shared" si="6"/>
        <v>381.53</v>
      </c>
      <c r="BA6" s="35">
        <f t="shared" si="6"/>
        <v>391.54</v>
      </c>
      <c r="BB6" s="35">
        <f t="shared" si="6"/>
        <v>384.34</v>
      </c>
      <c r="BC6" s="35">
        <f t="shared" si="6"/>
        <v>359.47</v>
      </c>
      <c r="BD6" s="34" t="str">
        <f>IF(BD7="","",IF(BD7="-","【-】","【"&amp;SUBSTITUTE(TEXT(BD7,"#,##0.00"),"-","△")&amp;"】"))</f>
        <v>【264.34】</v>
      </c>
      <c r="BE6" s="35">
        <f>IF(BE7="",NA(),BE7)</f>
        <v>834.09</v>
      </c>
      <c r="BF6" s="35">
        <f t="shared" ref="BF6:BN6" si="7">IF(BF7="",NA(),BF7)</f>
        <v>795.88</v>
      </c>
      <c r="BG6" s="35">
        <f t="shared" si="7"/>
        <v>758.7</v>
      </c>
      <c r="BH6" s="35">
        <f t="shared" si="7"/>
        <v>731.15</v>
      </c>
      <c r="BI6" s="35">
        <f t="shared" si="7"/>
        <v>687.67</v>
      </c>
      <c r="BJ6" s="35">
        <f t="shared" si="7"/>
        <v>400.38</v>
      </c>
      <c r="BK6" s="35">
        <f t="shared" si="7"/>
        <v>393.27</v>
      </c>
      <c r="BL6" s="35">
        <f t="shared" si="7"/>
        <v>386.97</v>
      </c>
      <c r="BM6" s="35">
        <f t="shared" si="7"/>
        <v>380.58</v>
      </c>
      <c r="BN6" s="35">
        <f t="shared" si="7"/>
        <v>401.79</v>
      </c>
      <c r="BO6" s="34" t="str">
        <f>IF(BO7="","",IF(BO7="-","【-】","【"&amp;SUBSTITUTE(TEXT(BO7,"#,##0.00"),"-","△")&amp;"】"))</f>
        <v>【274.27】</v>
      </c>
      <c r="BP6" s="35">
        <f>IF(BP7="",NA(),BP7)</f>
        <v>95.64</v>
      </c>
      <c r="BQ6" s="35">
        <f t="shared" ref="BQ6:BY6" si="8">IF(BQ7="",NA(),BQ7)</f>
        <v>90.37</v>
      </c>
      <c r="BR6" s="35">
        <f t="shared" si="8"/>
        <v>89.41</v>
      </c>
      <c r="BS6" s="35">
        <f t="shared" si="8"/>
        <v>89.92</v>
      </c>
      <c r="BT6" s="35">
        <f t="shared" si="8"/>
        <v>97.8</v>
      </c>
      <c r="BU6" s="35">
        <f t="shared" si="8"/>
        <v>96.56</v>
      </c>
      <c r="BV6" s="35">
        <f t="shared" si="8"/>
        <v>100.47</v>
      </c>
      <c r="BW6" s="35">
        <f t="shared" si="8"/>
        <v>101.72</v>
      </c>
      <c r="BX6" s="35">
        <f t="shared" si="8"/>
        <v>102.38</v>
      </c>
      <c r="BY6" s="35">
        <f t="shared" si="8"/>
        <v>100.12</v>
      </c>
      <c r="BZ6" s="34" t="str">
        <f>IF(BZ7="","",IF(BZ7="-","【-】","【"&amp;SUBSTITUTE(TEXT(BZ7,"#,##0.00"),"-","△")&amp;"】"))</f>
        <v>【104.36】</v>
      </c>
      <c r="CA6" s="35">
        <f>IF(CA7="",NA(),CA7)</f>
        <v>218.8</v>
      </c>
      <c r="CB6" s="35">
        <f t="shared" ref="CB6:CJ6" si="9">IF(CB7="",NA(),CB7)</f>
        <v>232.07</v>
      </c>
      <c r="CC6" s="35">
        <f t="shared" si="9"/>
        <v>234.7</v>
      </c>
      <c r="CD6" s="35">
        <f t="shared" si="9"/>
        <v>233.84</v>
      </c>
      <c r="CE6" s="35">
        <f t="shared" si="9"/>
        <v>215.58</v>
      </c>
      <c r="CF6" s="35">
        <f t="shared" si="9"/>
        <v>177.14</v>
      </c>
      <c r="CG6" s="35">
        <f t="shared" si="9"/>
        <v>169.82</v>
      </c>
      <c r="CH6" s="35">
        <f t="shared" si="9"/>
        <v>168.2</v>
      </c>
      <c r="CI6" s="35">
        <f t="shared" si="9"/>
        <v>168.67</v>
      </c>
      <c r="CJ6" s="35">
        <f t="shared" si="9"/>
        <v>174.97</v>
      </c>
      <c r="CK6" s="34" t="str">
        <f>IF(CK7="","",IF(CK7="-","【-】","【"&amp;SUBSTITUTE(TEXT(CK7,"#,##0.00"),"-","△")&amp;"】"))</f>
        <v>【165.71】</v>
      </c>
      <c r="CL6" s="35">
        <f>IF(CL7="",NA(),CL7)</f>
        <v>57.95</v>
      </c>
      <c r="CM6" s="35">
        <f t="shared" ref="CM6:CU6" si="10">IF(CM7="",NA(),CM7)</f>
        <v>58.79</v>
      </c>
      <c r="CN6" s="35">
        <f t="shared" si="10"/>
        <v>59.78</v>
      </c>
      <c r="CO6" s="35">
        <f t="shared" si="10"/>
        <v>60.14</v>
      </c>
      <c r="CP6" s="35">
        <f t="shared" si="10"/>
        <v>62.56</v>
      </c>
      <c r="CQ6" s="35">
        <f t="shared" si="10"/>
        <v>55.64</v>
      </c>
      <c r="CR6" s="35">
        <f t="shared" si="10"/>
        <v>55.13</v>
      </c>
      <c r="CS6" s="35">
        <f t="shared" si="10"/>
        <v>54.77</v>
      </c>
      <c r="CT6" s="35">
        <f t="shared" si="10"/>
        <v>54.92</v>
      </c>
      <c r="CU6" s="35">
        <f t="shared" si="10"/>
        <v>55.63</v>
      </c>
      <c r="CV6" s="34" t="str">
        <f>IF(CV7="","",IF(CV7="-","【-】","【"&amp;SUBSTITUTE(TEXT(CV7,"#,##0.00"),"-","△")&amp;"】"))</f>
        <v>【60.41】</v>
      </c>
      <c r="CW6" s="35">
        <f>IF(CW7="",NA(),CW7)</f>
        <v>82.39</v>
      </c>
      <c r="CX6" s="35">
        <f t="shared" ref="CX6:DF6" si="11">IF(CX7="",NA(),CX7)</f>
        <v>81.819999999999993</v>
      </c>
      <c r="CY6" s="35">
        <f t="shared" si="11"/>
        <v>80.36</v>
      </c>
      <c r="CZ6" s="35">
        <f t="shared" si="11"/>
        <v>79.930000000000007</v>
      </c>
      <c r="DA6" s="35">
        <f t="shared" si="11"/>
        <v>77.92</v>
      </c>
      <c r="DB6" s="35">
        <f t="shared" si="11"/>
        <v>83.09</v>
      </c>
      <c r="DC6" s="35">
        <f t="shared" si="11"/>
        <v>83</v>
      </c>
      <c r="DD6" s="35">
        <f t="shared" si="11"/>
        <v>82.89</v>
      </c>
      <c r="DE6" s="35">
        <f t="shared" si="11"/>
        <v>82.66</v>
      </c>
      <c r="DF6" s="35">
        <f t="shared" si="11"/>
        <v>82.04</v>
      </c>
      <c r="DG6" s="34" t="str">
        <f>IF(DG7="","",IF(DG7="-","【-】","【"&amp;SUBSTITUTE(TEXT(DG7,"#,##0.00"),"-","△")&amp;"】"))</f>
        <v>【89.93】</v>
      </c>
      <c r="DH6" s="35">
        <f>IF(DH7="",NA(),DH7)</f>
        <v>37.54</v>
      </c>
      <c r="DI6" s="35">
        <f t="shared" ref="DI6:DQ6" si="12">IF(DI7="",NA(),DI7)</f>
        <v>44.47</v>
      </c>
      <c r="DJ6" s="35">
        <f t="shared" si="12"/>
        <v>45.74</v>
      </c>
      <c r="DK6" s="35">
        <f t="shared" si="12"/>
        <v>47.03</v>
      </c>
      <c r="DL6" s="35">
        <f t="shared" si="12"/>
        <v>48.31</v>
      </c>
      <c r="DM6" s="35">
        <f t="shared" si="12"/>
        <v>39.06</v>
      </c>
      <c r="DN6" s="35">
        <f t="shared" si="12"/>
        <v>46.66</v>
      </c>
      <c r="DO6" s="35">
        <f t="shared" si="12"/>
        <v>47.46</v>
      </c>
      <c r="DP6" s="35">
        <f t="shared" si="12"/>
        <v>48.49</v>
      </c>
      <c r="DQ6" s="35">
        <f t="shared" si="12"/>
        <v>48.05</v>
      </c>
      <c r="DR6" s="34" t="str">
        <f>IF(DR7="","",IF(DR7="-","【-】","【"&amp;SUBSTITUTE(TEXT(DR7,"#,##0.00"),"-","△")&amp;"】"))</f>
        <v>【48.12】</v>
      </c>
      <c r="DS6" s="35">
        <f>IF(DS7="",NA(),DS7)</f>
        <v>3.8</v>
      </c>
      <c r="DT6" s="35">
        <f t="shared" ref="DT6:EB6" si="13">IF(DT7="",NA(),DT7)</f>
        <v>8.89</v>
      </c>
      <c r="DU6" s="35">
        <f t="shared" si="13"/>
        <v>10.23</v>
      </c>
      <c r="DV6" s="35">
        <f t="shared" si="13"/>
        <v>11.53</v>
      </c>
      <c r="DW6" s="35">
        <f t="shared" si="13"/>
        <v>12.58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0.28000000000000003</v>
      </c>
      <c r="EE6" s="35">
        <f t="shared" ref="EE6:EM6" si="14">IF(EE7="",NA(),EE7)</f>
        <v>1.1200000000000001</v>
      </c>
      <c r="EF6" s="35">
        <f t="shared" si="14"/>
        <v>0.59</v>
      </c>
      <c r="EG6" s="35">
        <f t="shared" si="14"/>
        <v>0.8</v>
      </c>
      <c r="EH6" s="35">
        <f t="shared" si="14"/>
        <v>1.45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12297</v>
      </c>
      <c r="D7" s="37">
        <v>46</v>
      </c>
      <c r="E7" s="37">
        <v>1</v>
      </c>
      <c r="F7" s="37">
        <v>0</v>
      </c>
      <c r="G7" s="37">
        <v>1</v>
      </c>
      <c r="H7" s="37" t="s">
        <v>104</v>
      </c>
      <c r="I7" s="37" t="s">
        <v>105</v>
      </c>
      <c r="J7" s="37" t="s">
        <v>106</v>
      </c>
      <c r="K7" s="37" t="s">
        <v>107</v>
      </c>
      <c r="L7" s="37" t="s">
        <v>108</v>
      </c>
      <c r="M7" s="37" t="s">
        <v>109</v>
      </c>
      <c r="N7" s="38" t="s">
        <v>110</v>
      </c>
      <c r="O7" s="38">
        <v>37.64</v>
      </c>
      <c r="P7" s="38">
        <v>72.09</v>
      </c>
      <c r="Q7" s="38">
        <v>4039</v>
      </c>
      <c r="R7" s="38">
        <v>22284</v>
      </c>
      <c r="S7" s="38">
        <v>600.71</v>
      </c>
      <c r="T7" s="38">
        <v>37.1</v>
      </c>
      <c r="U7" s="38">
        <v>15795</v>
      </c>
      <c r="V7" s="38">
        <v>22.02</v>
      </c>
      <c r="W7" s="38">
        <v>717.3</v>
      </c>
      <c r="X7" s="38">
        <v>118.2</v>
      </c>
      <c r="Y7" s="38">
        <v>109.58</v>
      </c>
      <c r="Z7" s="38">
        <v>108.73</v>
      </c>
      <c r="AA7" s="38">
        <v>108.92</v>
      </c>
      <c r="AB7" s="38">
        <v>116.3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1583.83</v>
      </c>
      <c r="AU7" s="38">
        <v>247.7</v>
      </c>
      <c r="AV7" s="38">
        <v>226.96</v>
      </c>
      <c r="AW7" s="38">
        <v>206.27</v>
      </c>
      <c r="AX7" s="38">
        <v>191.37</v>
      </c>
      <c r="AY7" s="38">
        <v>963.24</v>
      </c>
      <c r="AZ7" s="38">
        <v>381.53</v>
      </c>
      <c r="BA7" s="38">
        <v>391.54</v>
      </c>
      <c r="BB7" s="38">
        <v>384.34</v>
      </c>
      <c r="BC7" s="38">
        <v>359.47</v>
      </c>
      <c r="BD7" s="38">
        <v>264.33999999999997</v>
      </c>
      <c r="BE7" s="38">
        <v>834.09</v>
      </c>
      <c r="BF7" s="38">
        <v>795.88</v>
      </c>
      <c r="BG7" s="38">
        <v>758.7</v>
      </c>
      <c r="BH7" s="38">
        <v>731.15</v>
      </c>
      <c r="BI7" s="38">
        <v>687.67</v>
      </c>
      <c r="BJ7" s="38">
        <v>400.38</v>
      </c>
      <c r="BK7" s="38">
        <v>393.27</v>
      </c>
      <c r="BL7" s="38">
        <v>386.97</v>
      </c>
      <c r="BM7" s="38">
        <v>380.58</v>
      </c>
      <c r="BN7" s="38">
        <v>401.79</v>
      </c>
      <c r="BO7" s="38">
        <v>274.27</v>
      </c>
      <c r="BP7" s="38">
        <v>95.64</v>
      </c>
      <c r="BQ7" s="38">
        <v>90.37</v>
      </c>
      <c r="BR7" s="38">
        <v>89.41</v>
      </c>
      <c r="BS7" s="38">
        <v>89.92</v>
      </c>
      <c r="BT7" s="38">
        <v>97.8</v>
      </c>
      <c r="BU7" s="38">
        <v>96.56</v>
      </c>
      <c r="BV7" s="38">
        <v>100.47</v>
      </c>
      <c r="BW7" s="38">
        <v>101.72</v>
      </c>
      <c r="BX7" s="38">
        <v>102.38</v>
      </c>
      <c r="BY7" s="38">
        <v>100.12</v>
      </c>
      <c r="BZ7" s="38">
        <v>104.36</v>
      </c>
      <c r="CA7" s="38">
        <v>218.8</v>
      </c>
      <c r="CB7" s="38">
        <v>232.07</v>
      </c>
      <c r="CC7" s="38">
        <v>234.7</v>
      </c>
      <c r="CD7" s="38">
        <v>233.84</v>
      </c>
      <c r="CE7" s="38">
        <v>215.58</v>
      </c>
      <c r="CF7" s="38">
        <v>177.14</v>
      </c>
      <c r="CG7" s="38">
        <v>169.82</v>
      </c>
      <c r="CH7" s="38">
        <v>168.2</v>
      </c>
      <c r="CI7" s="38">
        <v>168.67</v>
      </c>
      <c r="CJ7" s="38">
        <v>174.97</v>
      </c>
      <c r="CK7" s="38">
        <v>165.71</v>
      </c>
      <c r="CL7" s="38">
        <v>57.95</v>
      </c>
      <c r="CM7" s="38">
        <v>58.79</v>
      </c>
      <c r="CN7" s="38">
        <v>59.78</v>
      </c>
      <c r="CO7" s="38">
        <v>60.14</v>
      </c>
      <c r="CP7" s="38">
        <v>62.56</v>
      </c>
      <c r="CQ7" s="38">
        <v>55.64</v>
      </c>
      <c r="CR7" s="38">
        <v>55.13</v>
      </c>
      <c r="CS7" s="38">
        <v>54.77</v>
      </c>
      <c r="CT7" s="38">
        <v>54.92</v>
      </c>
      <c r="CU7" s="38">
        <v>55.63</v>
      </c>
      <c r="CV7" s="38">
        <v>60.41</v>
      </c>
      <c r="CW7" s="38">
        <v>82.39</v>
      </c>
      <c r="CX7" s="38">
        <v>81.819999999999993</v>
      </c>
      <c r="CY7" s="38">
        <v>80.36</v>
      </c>
      <c r="CZ7" s="38">
        <v>79.930000000000007</v>
      </c>
      <c r="DA7" s="38">
        <v>77.92</v>
      </c>
      <c r="DB7" s="38">
        <v>83.09</v>
      </c>
      <c r="DC7" s="38">
        <v>83</v>
      </c>
      <c r="DD7" s="38">
        <v>82.89</v>
      </c>
      <c r="DE7" s="38">
        <v>82.66</v>
      </c>
      <c r="DF7" s="38">
        <v>82.04</v>
      </c>
      <c r="DG7" s="38">
        <v>89.93</v>
      </c>
      <c r="DH7" s="38">
        <v>37.54</v>
      </c>
      <c r="DI7" s="38">
        <v>44.47</v>
      </c>
      <c r="DJ7" s="38">
        <v>45.74</v>
      </c>
      <c r="DK7" s="38">
        <v>47.03</v>
      </c>
      <c r="DL7" s="38">
        <v>48.31</v>
      </c>
      <c r="DM7" s="38">
        <v>39.06</v>
      </c>
      <c r="DN7" s="38">
        <v>46.66</v>
      </c>
      <c r="DO7" s="38">
        <v>47.46</v>
      </c>
      <c r="DP7" s="38">
        <v>48.49</v>
      </c>
      <c r="DQ7" s="38">
        <v>48.05</v>
      </c>
      <c r="DR7" s="38">
        <v>48.12</v>
      </c>
      <c r="DS7" s="38">
        <v>3.8</v>
      </c>
      <c r="DT7" s="38">
        <v>8.89</v>
      </c>
      <c r="DU7" s="38">
        <v>10.23</v>
      </c>
      <c r="DV7" s="38">
        <v>11.53</v>
      </c>
      <c r="DW7" s="38">
        <v>12.58</v>
      </c>
      <c r="DX7" s="38">
        <v>8.8699999999999992</v>
      </c>
      <c r="DY7" s="38">
        <v>9.85</v>
      </c>
      <c r="DZ7" s="38">
        <v>9.7100000000000009</v>
      </c>
      <c r="EA7" s="38">
        <v>12.79</v>
      </c>
      <c r="EB7" s="38">
        <v>13.39</v>
      </c>
      <c r="EC7" s="38">
        <v>15.89</v>
      </c>
      <c r="ED7" s="38">
        <v>0.28000000000000003</v>
      </c>
      <c r="EE7" s="38">
        <v>1.1200000000000001</v>
      </c>
      <c r="EF7" s="38">
        <v>0.59</v>
      </c>
      <c r="EG7" s="38">
        <v>0.8</v>
      </c>
      <c r="EH7" s="38">
        <v>1.45</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2019-02-04T06:23:53Z</cp:lastPrinted>
  <dcterms:created xsi:type="dcterms:W3CDTF">2018-12-03T08:24:39Z</dcterms:created>
  <dcterms:modified xsi:type="dcterms:W3CDTF">2019-02-04T06:24:17Z</dcterms:modified>
  <cp:category/>
</cp:coreProperties>
</file>